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F67CADEF-0417-2E4A-90E5-811F11FAC444}" xr6:coauthVersionLast="45" xr6:coauthVersionMax="45" xr10:uidLastSave="{00000000-0000-0000-0000-000000000000}"/>
  <bookViews>
    <workbookView xWindow="480" yWindow="460" windowWidth="27880" windowHeight="15800" firstSheet="4" activeTab="9" xr2:uid="{00000000-000D-0000-FFFF-FFFF00000000}"/>
  </bookViews>
  <sheets>
    <sheet name="GPA ПЛ без экипировки ДК" sheetId="6" r:id="rId1"/>
    <sheet name="GPA ПЛ без экипировки" sheetId="12" r:id="rId2"/>
    <sheet name="GPA ПЛ в бинтах" sheetId="8" r:id="rId3"/>
    <sheet name="GPA Присед без экипировки ДК" sheetId="28" r:id="rId4"/>
    <sheet name="GPA Жим без экипировки ДК" sheetId="15" r:id="rId5"/>
    <sheet name="GPA Жим без экипировки" sheetId="13" r:id="rId6"/>
    <sheet name="GPA Тяга без экипировки ДК" sheetId="20" r:id="rId7"/>
    <sheet name="GPA Тяга без экипировки" sheetId="19" r:id="rId8"/>
    <sheet name="СПР Подъем на бицепс ДК" sheetId="42" r:id="rId9"/>
    <sheet name="СПР Подъем на бицепс" sheetId="4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42" l="1"/>
  <c r="K25" i="42"/>
  <c r="L22" i="42"/>
  <c r="K22" i="42"/>
  <c r="L19" i="42"/>
  <c r="L18" i="42"/>
  <c r="K18" i="42"/>
  <c r="L15" i="42"/>
  <c r="K15" i="42"/>
  <c r="L14" i="42"/>
  <c r="K14" i="42"/>
  <c r="L13" i="42"/>
  <c r="K13" i="42"/>
  <c r="L12" i="42"/>
  <c r="K12" i="42"/>
  <c r="L9" i="42"/>
  <c r="K9" i="42"/>
  <c r="L6" i="42"/>
  <c r="K6" i="42"/>
  <c r="L13" i="41"/>
  <c r="K13" i="41"/>
  <c r="L12" i="41"/>
  <c r="K12" i="41"/>
  <c r="L9" i="41"/>
  <c r="K9" i="41"/>
  <c r="L6" i="41"/>
  <c r="K6" i="41"/>
  <c r="L6" i="28"/>
  <c r="K6" i="28"/>
  <c r="L9" i="20"/>
  <c r="K9" i="20"/>
  <c r="L6" i="20"/>
  <c r="K6" i="20"/>
  <c r="L7" i="19"/>
  <c r="K7" i="19"/>
  <c r="L6" i="19"/>
  <c r="K6" i="19"/>
  <c r="L20" i="15"/>
  <c r="K20" i="15"/>
  <c r="L17" i="15"/>
  <c r="K17" i="15"/>
  <c r="L16" i="15"/>
  <c r="K16" i="15"/>
  <c r="L13" i="15"/>
  <c r="K13" i="15"/>
  <c r="L12" i="15"/>
  <c r="K12" i="15"/>
  <c r="L9" i="15"/>
  <c r="K9" i="15"/>
  <c r="L6" i="15"/>
  <c r="K6" i="15"/>
  <c r="L35" i="13"/>
  <c r="K35" i="13"/>
  <c r="L32" i="13"/>
  <c r="K32" i="13"/>
  <c r="L31" i="13"/>
  <c r="K31" i="13"/>
  <c r="L30" i="13"/>
  <c r="K30" i="13"/>
  <c r="L27" i="13"/>
  <c r="K27" i="13"/>
  <c r="L26" i="13"/>
  <c r="K26" i="13"/>
  <c r="L23" i="13"/>
  <c r="K23" i="13"/>
  <c r="L22" i="13"/>
  <c r="K22" i="13"/>
  <c r="L19" i="13"/>
  <c r="K19" i="13"/>
  <c r="L18" i="13"/>
  <c r="K18" i="13"/>
  <c r="L15" i="13"/>
  <c r="K15" i="13"/>
  <c r="L12" i="13"/>
  <c r="K12" i="13"/>
  <c r="L9" i="13"/>
  <c r="K9" i="13"/>
  <c r="L6" i="13"/>
  <c r="K6" i="13"/>
  <c r="T9" i="12"/>
  <c r="S9" i="12"/>
  <c r="T6" i="12"/>
  <c r="S6" i="12"/>
  <c r="T6" i="8"/>
  <c r="S6" i="8"/>
  <c r="T20" i="6"/>
  <c r="S20" i="6"/>
  <c r="T19" i="6"/>
  <c r="S19" i="6"/>
  <c r="T16" i="6"/>
  <c r="S16" i="6"/>
  <c r="T13" i="6"/>
  <c r="S13" i="6"/>
  <c r="T10" i="6"/>
  <c r="S10" i="6"/>
  <c r="T9" i="6"/>
  <c r="S9" i="6"/>
  <c r="T6" i="6"/>
  <c r="S6" i="6"/>
</calcChain>
</file>

<file path=xl/sharedStrings.xml><?xml version="1.0" encoding="utf-8"?>
<sst xmlns="http://schemas.openxmlformats.org/spreadsheetml/2006/main" count="920" uniqueCount="244">
  <si>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</si>
  <si>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</si>
  <si>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</si>
  <si>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</si>
  <si>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</si>
  <si>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</si>
  <si>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</si>
  <si>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/>
  </si>
  <si>
    <t>Приседание</t>
  </si>
  <si>
    <t>Жим лёжа</t>
  </si>
  <si>
    <t>Становая тяга</t>
  </si>
  <si>
    <t>ВЕСОВАЯ КАТЕГОРИЯ   52</t>
  </si>
  <si>
    <t>Вихарева Арина</t>
  </si>
  <si>
    <t>Открытая (27.09.1984)/37</t>
  </si>
  <si>
    <t>48,50</t>
  </si>
  <si>
    <t xml:space="preserve">Пестово/Новгородская область </t>
  </si>
  <si>
    <t>70,0</t>
  </si>
  <si>
    <t>75,0</t>
  </si>
  <si>
    <t>80,0</t>
  </si>
  <si>
    <t>42,5</t>
  </si>
  <si>
    <t>47,5</t>
  </si>
  <si>
    <t>97,5</t>
  </si>
  <si>
    <t>ВЕСОВАЯ КАТЕГОРИЯ   60</t>
  </si>
  <si>
    <t>Измайлова Ирина</t>
  </si>
  <si>
    <t>57,90</t>
  </si>
  <si>
    <t>85,0</t>
  </si>
  <si>
    <t>90,0</t>
  </si>
  <si>
    <t>40,0</t>
  </si>
  <si>
    <t>50,0</t>
  </si>
  <si>
    <t>55,0</t>
  </si>
  <si>
    <t>Смелова Жанна</t>
  </si>
  <si>
    <t>60,00</t>
  </si>
  <si>
    <t>57,5</t>
  </si>
  <si>
    <t>92,5</t>
  </si>
  <si>
    <t>ВЕСОВАЯ КАТЕГОРИЯ   75</t>
  </si>
  <si>
    <t>Сивкин Владимир</t>
  </si>
  <si>
    <t>74,00</t>
  </si>
  <si>
    <t xml:space="preserve">Череповец/Вологодская область </t>
  </si>
  <si>
    <t>110,0</t>
  </si>
  <si>
    <t>120,0</t>
  </si>
  <si>
    <t>125,0</t>
  </si>
  <si>
    <t>100,0</t>
  </si>
  <si>
    <t>130,0</t>
  </si>
  <si>
    <t>140,0</t>
  </si>
  <si>
    <t>ВЕСОВАЯ КАТЕГОРИЯ   90</t>
  </si>
  <si>
    <t>Белозерова Лариса</t>
  </si>
  <si>
    <t>88,90</t>
  </si>
  <si>
    <t>105,0</t>
  </si>
  <si>
    <t>112,5</t>
  </si>
  <si>
    <t>ВЕСОВАЯ КАТЕГОРИЯ   100</t>
  </si>
  <si>
    <t>Бойцов Алексей</t>
  </si>
  <si>
    <t>Открытая (20.02.1985)/37</t>
  </si>
  <si>
    <t>98,90</t>
  </si>
  <si>
    <t xml:space="preserve">Вологда/Вологодская область </t>
  </si>
  <si>
    <t>180,0</t>
  </si>
  <si>
    <t>195,0</t>
  </si>
  <si>
    <t>210,0</t>
  </si>
  <si>
    <t>150,0</t>
  </si>
  <si>
    <t>160,0</t>
  </si>
  <si>
    <t>170,0</t>
  </si>
  <si>
    <t>190,0</t>
  </si>
  <si>
    <t>Ретюнских Сергей</t>
  </si>
  <si>
    <t>Открытая (02.04.1985)/37</t>
  </si>
  <si>
    <t>98,40</t>
  </si>
  <si>
    <t>115,0</t>
  </si>
  <si>
    <t>165,0</t>
  </si>
  <si>
    <t xml:space="preserve">Терешичев А. </t>
  </si>
  <si>
    <t>230,0</t>
  </si>
  <si>
    <t>1</t>
  </si>
  <si>
    <t>2</t>
  </si>
  <si>
    <t>Белов Станислав</t>
  </si>
  <si>
    <t>Открытая (11.11.1990)/31</t>
  </si>
  <si>
    <t>89,80</t>
  </si>
  <si>
    <t xml:space="preserve">Тихвин/Ленинградская область </t>
  </si>
  <si>
    <t>222,5</t>
  </si>
  <si>
    <t>157,5</t>
  </si>
  <si>
    <t>162,5</t>
  </si>
  <si>
    <t>240,0</t>
  </si>
  <si>
    <t>ВЕСОВАЯ КАТЕГОРИЯ   82.5</t>
  </si>
  <si>
    <t>Медведев Дмитрий</t>
  </si>
  <si>
    <t>76,90</t>
  </si>
  <si>
    <t xml:space="preserve">Матюхина Е. </t>
  </si>
  <si>
    <t>Фомичев Андрей</t>
  </si>
  <si>
    <t>Открытая (16.12.1988)/33</t>
  </si>
  <si>
    <t>97,00</t>
  </si>
  <si>
    <t>200,0</t>
  </si>
  <si>
    <t>142,5</t>
  </si>
  <si>
    <t>145,0</t>
  </si>
  <si>
    <t>147,5</t>
  </si>
  <si>
    <t>ВЕСОВАЯ КАТЕГОРИЯ   44</t>
  </si>
  <si>
    <t>Соколова Дарья</t>
  </si>
  <si>
    <t>42,60</t>
  </si>
  <si>
    <t>30,0</t>
  </si>
  <si>
    <t>35,0</t>
  </si>
  <si>
    <t>ВЕСОВАЯ КАТЕГОРИЯ   48</t>
  </si>
  <si>
    <t>Соколова Мария</t>
  </si>
  <si>
    <t>46,70</t>
  </si>
  <si>
    <t>37,5</t>
  </si>
  <si>
    <t>Мощева Мария</t>
  </si>
  <si>
    <t>Открытая (28.08.1990)/31</t>
  </si>
  <si>
    <t>56,80</t>
  </si>
  <si>
    <t>67,5</t>
  </si>
  <si>
    <t>77,5</t>
  </si>
  <si>
    <t xml:space="preserve">Тепляков Д. </t>
  </si>
  <si>
    <t>Соколов Максим</t>
  </si>
  <si>
    <t>40,30</t>
  </si>
  <si>
    <t>45,0</t>
  </si>
  <si>
    <t>ВЕСОВАЯ КАТЕГОРИЯ   56</t>
  </si>
  <si>
    <t>Железов Никита</t>
  </si>
  <si>
    <t>56,00</t>
  </si>
  <si>
    <t>72,5</t>
  </si>
  <si>
    <t>Чистяков Кирилл</t>
  </si>
  <si>
    <t>52,50</t>
  </si>
  <si>
    <t>ВЕСОВАЯ КАТЕГОРИЯ   67.5</t>
  </si>
  <si>
    <t>Соловьев Максим</t>
  </si>
  <si>
    <t>62,90</t>
  </si>
  <si>
    <t>62,5</t>
  </si>
  <si>
    <t>Богданов Никита</t>
  </si>
  <si>
    <t>66,90</t>
  </si>
  <si>
    <t>Попов Евгений</t>
  </si>
  <si>
    <t>81,60</t>
  </si>
  <si>
    <t>Кузин Глеб</t>
  </si>
  <si>
    <t>86,80</t>
  </si>
  <si>
    <t>95,0</t>
  </si>
  <si>
    <t>Уткин Андрей</t>
  </si>
  <si>
    <t>Открытая (30.09.1979)/42</t>
  </si>
  <si>
    <t>86,30</t>
  </si>
  <si>
    <t>152,5</t>
  </si>
  <si>
    <t>175,0</t>
  </si>
  <si>
    <t>Козлов Владимир</t>
  </si>
  <si>
    <t>Мастера 60-69 (15.06.1954)/67</t>
  </si>
  <si>
    <t>85,30</t>
  </si>
  <si>
    <t>132,5</t>
  </si>
  <si>
    <t xml:space="preserve">Папушой В. </t>
  </si>
  <si>
    <t>Зеленков Михаил</t>
  </si>
  <si>
    <t>Открытая (27.01.1991)/31</t>
  </si>
  <si>
    <t>99,50</t>
  </si>
  <si>
    <t>155,0</t>
  </si>
  <si>
    <t xml:space="preserve">Горин Ю. </t>
  </si>
  <si>
    <t>Результат</t>
  </si>
  <si>
    <t>Ерыкалов Ростислав</t>
  </si>
  <si>
    <t>41,70</t>
  </si>
  <si>
    <t xml:space="preserve">Тотьма/Вологодская область </t>
  </si>
  <si>
    <t>25,0</t>
  </si>
  <si>
    <t>27,5</t>
  </si>
  <si>
    <t>32,5</t>
  </si>
  <si>
    <t>Плех Владимир</t>
  </si>
  <si>
    <t>64,00</t>
  </si>
  <si>
    <t>Одноволик Роман</t>
  </si>
  <si>
    <t>72,90</t>
  </si>
  <si>
    <t>117,5</t>
  </si>
  <si>
    <t>Молочков Кирилл</t>
  </si>
  <si>
    <t>89,10</t>
  </si>
  <si>
    <t>107,5</t>
  </si>
  <si>
    <t>Нранян Роман</t>
  </si>
  <si>
    <t>Открытая (05.02.1989)/33</t>
  </si>
  <si>
    <t>88,00</t>
  </si>
  <si>
    <t>Горин Юрий</t>
  </si>
  <si>
    <t>Открытая (18.02.1983)/39</t>
  </si>
  <si>
    <t>88,40</t>
  </si>
  <si>
    <t>215,0</t>
  </si>
  <si>
    <t>Садовников Артем</t>
  </si>
  <si>
    <t>58,60</t>
  </si>
  <si>
    <t>65,0</t>
  </si>
  <si>
    <t xml:space="preserve">Кувалдов Д. </t>
  </si>
  <si>
    <t>Королев Сергей</t>
  </si>
  <si>
    <t>Открытая (08.11.1989)/32</t>
  </si>
  <si>
    <t>80,10</t>
  </si>
  <si>
    <t>60,0</t>
  </si>
  <si>
    <t>Пацерковский Евгений</t>
  </si>
  <si>
    <t>Калачев Александр</t>
  </si>
  <si>
    <t>Открытая (07.05.1993)/28</t>
  </si>
  <si>
    <t>79,40</t>
  </si>
  <si>
    <t>78,0</t>
  </si>
  <si>
    <t>Виноградов Александр</t>
  </si>
  <si>
    <t>Открытая (10.12.1992)/29</t>
  </si>
  <si>
    <t>81,10</t>
  </si>
  <si>
    <t>52,5</t>
  </si>
  <si>
    <t>Бокоч Михаил</t>
  </si>
  <si>
    <t>Открытая (02.05.1988)/33</t>
  </si>
  <si>
    <t>81,70</t>
  </si>
  <si>
    <t>Пунов Андрей</t>
  </si>
  <si>
    <t>Открытая (16.05.1983)/38</t>
  </si>
  <si>
    <t>81,20</t>
  </si>
  <si>
    <t>52,2</t>
  </si>
  <si>
    <t>Фесенко Илья</t>
  </si>
  <si>
    <t>Открытая (29.09.1982)/39</t>
  </si>
  <si>
    <t>87,00</t>
  </si>
  <si>
    <t>ВЕСОВАЯ КАТЕГОРИЯ   110</t>
  </si>
  <si>
    <t>Мареев Кирилл</t>
  </si>
  <si>
    <t>102,50</t>
  </si>
  <si>
    <t>3</t>
  </si>
  <si>
    <t>4</t>
  </si>
  <si>
    <t>-</t>
  </si>
  <si>
    <t>Смелова Ж.</t>
  </si>
  <si>
    <t xml:space="preserve">Вдовин С. </t>
  </si>
  <si>
    <t>Матюхина Е.</t>
  </si>
  <si>
    <t>Турнир памяти первого в Вологодской области мастера спорта СССР Сергея Соколова
GPA Пауэрлифтинг без экипировки ДК
Череповец/Вологодская область, 9 апреля 2022 года</t>
  </si>
  <si>
    <t>Турнир памяти первого в Вологодской области мастера спорта СССР Сергея Соколова
GPA Пауэрлифтинг без экипировки
Череповец/Вологодская область, 9 апреля 2022 года</t>
  </si>
  <si>
    <t>Турнир памяти первого в Вологодской области мастера спорта СССР Сергея Соколова
GPA Пауэрлифтинг в бинтах
Череповец/Вологодская область, 9 апреля 2022 года</t>
  </si>
  <si>
    <t>Турнир памяти первого в Вологодской области мастера спорта СССР Сергея Соколова
GPA Присед без экипировки ДК
Череповец/Вологодская область, 9 апреля 2022 года</t>
  </si>
  <si>
    <t>Турнир памяти первого в Вологодской области мастера спорта СССР Сергея Соколова
GPA Жим лежа без экипировки ДК
Череповец/Вологодская область, 9 апреля 2022 года</t>
  </si>
  <si>
    <t>Турнир памяти первого в Вологодской области мастера спорта СССР Сергея Соколова
GPA Жим лежа без экипировки
Череповец/Вологодская область, 9 апреля 2022 года</t>
  </si>
  <si>
    <t>Турнир памяти первого в Вологодской области мастера спорта СССР Сергея Соколова
GPA Становая тяга без экипировки ДК
Череповец/Вологодская область, 9 апреля 2022 года</t>
  </si>
  <si>
    <t>Турнир памяти первого в Вологодской области мастера спорта СССР Сергея Соколова
GPA Становая тяга без экипировки
Череповец/Вологодская область, 9 апреля 2022 года</t>
  </si>
  <si>
    <t>Турнир памяти первого в Вологодской области мастера спорта СССР Сергея Соколова
СПР Строгий подъем штанги на бицепс ДК
Череповец/Вологодская область, 9 апреля 2022 года</t>
  </si>
  <si>
    <t>Турнир памяти первого в Вологодской области мастера спорта СССР Сергея Соколова
СПР Строгий подъем штанги на бицепс
Череповец/Вологодская область, 9 апреля 2022 года</t>
  </si>
  <si>
    <t xml:space="preserve">Чагода/Вологодская область </t>
  </si>
  <si>
    <t xml:space="preserve">Самостоятельно </t>
  </si>
  <si>
    <t>Харцызк/Донецкая область</t>
  </si>
  <si>
    <t>Девушки 13-15 (28.04.2006)/15</t>
  </si>
  <si>
    <t>Юниорки 20-23 (09.05.1999)/22</t>
  </si>
  <si>
    <t>Юноши 16-17 (16.10.2004)/17</t>
  </si>
  <si>
    <t>Юноши 16-17 (14.12.2004)/17</t>
  </si>
  <si>
    <t>Юноши 13-15 (19.05.2008)/13</t>
  </si>
  <si>
    <t>Юноши 13-15 (10.05.2011)/10</t>
  </si>
  <si>
    <t>Юноши 13-15 (30.04.2006)/15</t>
  </si>
  <si>
    <t>Юноши 16-17 (20.09.2004)/17</t>
  </si>
  <si>
    <t>Юноши 16-17 (14.03.2006)/16</t>
  </si>
  <si>
    <t>Девушки 16-17 (10.01.2006)/16</t>
  </si>
  <si>
    <t>Юноши 13-15 (12.05.2007)/14</t>
  </si>
  <si>
    <t>Юноши 13-15 (30.01.2008)/14</t>
  </si>
  <si>
    <t>Юноши 13-15 (05.11.2007)/14</t>
  </si>
  <si>
    <t>Юноши 13-15 (31.05.2006)/15</t>
  </si>
  <si>
    <t>Юноши 13-15 (16.09.2008)/13</t>
  </si>
  <si>
    <t>Мастера 40-44 (25.11.1979)/42</t>
  </si>
  <si>
    <t>Юноши 16-17 (04.05.2004)/17</t>
  </si>
  <si>
    <t>Юноши 13-15 (21.08.2007)/14</t>
  </si>
  <si>
    <t>Юниоры 20-23 (28.05.2000)/21</t>
  </si>
  <si>
    <t>Юноши 13-19 (16.10.2004)/17</t>
  </si>
  <si>
    <t>Юниоры 20-23 (20.09.1998)/23</t>
  </si>
  <si>
    <t xml:space="preserve">Анисимов И. </t>
  </si>
  <si>
    <t xml:space="preserve">Харцызк/Донецкая область 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</si>
  <si>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</si>
  <si>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</si>
  <si>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</si>
  <si>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</si>
  <si>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</si>
  <si>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</si>
  <si>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T1</t>
  </si>
  <si>
    <t>J</t>
  </si>
  <si>
    <t>T2</t>
  </si>
  <si>
    <t>M1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</si>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</sst>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6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4.664062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83203125" style="5" customWidth="1"/>
    <col min="22" max="16384" width="9.1640625" style="3"/>
  </cols>
  <sheetData>
    <row r="1" spans="1:21" s="2" customFormat="1" ht="29" customHeight="1">
      <c r="A1" s="38" t="s">
        <v>197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8</v>
      </c>
      <c r="H3" s="32"/>
      <c r="I3" s="32"/>
      <c r="J3" s="32"/>
      <c r="K3" s="32" t="s">
        <v>9</v>
      </c>
      <c r="L3" s="32"/>
      <c r="M3" s="32"/>
      <c r="N3" s="32"/>
      <c r="O3" s="32" t="s">
        <v>10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11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68</v>
      </c>
      <c r="B6" s="7" t="s">
        <v>12</v>
      </c>
      <c r="C6" s="7" t="s">
        <v>13</v>
      </c>
      <c r="D6" s="7" t="s">
        <v>14</v>
      </c>
      <c r="E6" s="7" t="s">
        <v>237</v>
      </c>
      <c r="F6" s="7" t="s">
        <v>15</v>
      </c>
      <c r="G6" s="13" t="s">
        <v>16</v>
      </c>
      <c r="H6" s="13" t="s">
        <v>17</v>
      </c>
      <c r="I6" s="13" t="s">
        <v>18</v>
      </c>
      <c r="J6" s="8"/>
      <c r="K6" s="13" t="s">
        <v>19</v>
      </c>
      <c r="L6" s="13" t="s">
        <v>20</v>
      </c>
      <c r="M6" s="8"/>
      <c r="N6" s="8"/>
      <c r="O6" s="13" t="s">
        <v>18</v>
      </c>
      <c r="P6" s="13" t="s">
        <v>21</v>
      </c>
      <c r="Q6" s="8"/>
      <c r="R6" s="8"/>
      <c r="S6" s="8" t="str">
        <f>"225,0"</f>
        <v>225,0</v>
      </c>
      <c r="T6" s="8" t="str">
        <f>"512,5500"</f>
        <v>512,5500</v>
      </c>
      <c r="U6" s="7" t="s">
        <v>195</v>
      </c>
    </row>
    <row r="7" spans="1:21">
      <c r="B7" s="5" t="s">
        <v>7</v>
      </c>
    </row>
    <row r="8" spans="1:21" ht="16">
      <c r="A8" s="28" t="s">
        <v>22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21">
      <c r="A9" s="10" t="s">
        <v>68</v>
      </c>
      <c r="B9" s="9" t="s">
        <v>23</v>
      </c>
      <c r="C9" s="9" t="s">
        <v>210</v>
      </c>
      <c r="D9" s="9" t="s">
        <v>24</v>
      </c>
      <c r="E9" s="9" t="s">
        <v>239</v>
      </c>
      <c r="F9" s="9" t="s">
        <v>207</v>
      </c>
      <c r="G9" s="14" t="s">
        <v>18</v>
      </c>
      <c r="H9" s="14" t="s">
        <v>25</v>
      </c>
      <c r="I9" s="15" t="s">
        <v>26</v>
      </c>
      <c r="J9" s="10"/>
      <c r="K9" s="14" t="s">
        <v>27</v>
      </c>
      <c r="L9" s="14" t="s">
        <v>28</v>
      </c>
      <c r="M9" s="14" t="s">
        <v>29</v>
      </c>
      <c r="N9" s="10"/>
      <c r="O9" s="14" t="s">
        <v>18</v>
      </c>
      <c r="P9" s="14" t="s">
        <v>25</v>
      </c>
      <c r="Q9" s="14" t="s">
        <v>26</v>
      </c>
      <c r="R9" s="10"/>
      <c r="S9" s="10" t="str">
        <f>"230,0"</f>
        <v>230,0</v>
      </c>
      <c r="T9" s="10" t="str">
        <f>"423,3840"</f>
        <v>423,3840</v>
      </c>
      <c r="U9" s="9" t="s">
        <v>194</v>
      </c>
    </row>
    <row r="10" spans="1:21">
      <c r="A10" s="12" t="s">
        <v>68</v>
      </c>
      <c r="B10" s="11" t="s">
        <v>30</v>
      </c>
      <c r="C10" s="11" t="s">
        <v>211</v>
      </c>
      <c r="D10" s="11" t="s">
        <v>31</v>
      </c>
      <c r="E10" s="11" t="s">
        <v>240</v>
      </c>
      <c r="F10" s="11" t="s">
        <v>207</v>
      </c>
      <c r="G10" s="16" t="s">
        <v>18</v>
      </c>
      <c r="H10" s="16" t="s">
        <v>25</v>
      </c>
      <c r="I10" s="17" t="s">
        <v>26</v>
      </c>
      <c r="J10" s="12"/>
      <c r="K10" s="16" t="s">
        <v>28</v>
      </c>
      <c r="L10" s="16" t="s">
        <v>29</v>
      </c>
      <c r="M10" s="17" t="s">
        <v>32</v>
      </c>
      <c r="N10" s="12"/>
      <c r="O10" s="16" t="s">
        <v>18</v>
      </c>
      <c r="P10" s="16" t="s">
        <v>25</v>
      </c>
      <c r="Q10" s="16" t="s">
        <v>33</v>
      </c>
      <c r="R10" s="12"/>
      <c r="S10" s="12" t="str">
        <f>"232,5"</f>
        <v>232,5</v>
      </c>
      <c r="T10" s="12" t="str">
        <f>"414,5475"</f>
        <v>414,5475</v>
      </c>
      <c r="U10" s="11"/>
    </row>
    <row r="11" spans="1:21">
      <c r="B11" s="5" t="s">
        <v>7</v>
      </c>
    </row>
    <row r="12" spans="1:21" ht="16">
      <c r="A12" s="28" t="s">
        <v>34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21">
      <c r="A13" s="8" t="s">
        <v>68</v>
      </c>
      <c r="B13" s="7" t="s">
        <v>35</v>
      </c>
      <c r="C13" s="7" t="s">
        <v>212</v>
      </c>
      <c r="D13" s="7" t="s">
        <v>36</v>
      </c>
      <c r="E13" s="7" t="s">
        <v>241</v>
      </c>
      <c r="F13" s="7" t="s">
        <v>37</v>
      </c>
      <c r="G13" s="13" t="s">
        <v>38</v>
      </c>
      <c r="H13" s="13" t="s">
        <v>39</v>
      </c>
      <c r="I13" s="18" t="s">
        <v>40</v>
      </c>
      <c r="J13" s="8"/>
      <c r="K13" s="13" t="s">
        <v>26</v>
      </c>
      <c r="L13" s="18" t="s">
        <v>41</v>
      </c>
      <c r="M13" s="18" t="s">
        <v>41</v>
      </c>
      <c r="N13" s="8"/>
      <c r="O13" s="13" t="s">
        <v>39</v>
      </c>
      <c r="P13" s="13" t="s">
        <v>42</v>
      </c>
      <c r="Q13" s="13" t="s">
        <v>43</v>
      </c>
      <c r="R13" s="8"/>
      <c r="S13" s="8" t="str">
        <f>"350,0"</f>
        <v>350,0</v>
      </c>
      <c r="T13" s="8" t="str">
        <f>"396,2000"</f>
        <v>396,2000</v>
      </c>
      <c r="U13" s="7" t="s">
        <v>66</v>
      </c>
    </row>
    <row r="14" spans="1:21">
      <c r="B14" s="5" t="s">
        <v>7</v>
      </c>
    </row>
    <row r="15" spans="1:21" ht="16">
      <c r="A15" s="28" t="s">
        <v>44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21">
      <c r="A16" s="8" t="s">
        <v>68</v>
      </c>
      <c r="B16" s="7" t="s">
        <v>45</v>
      </c>
      <c r="C16" s="7" t="s">
        <v>213</v>
      </c>
      <c r="D16" s="7" t="s">
        <v>46</v>
      </c>
      <c r="E16" s="7" t="s">
        <v>241</v>
      </c>
      <c r="F16" s="7" t="s">
        <v>37</v>
      </c>
      <c r="G16" s="13" t="s">
        <v>18</v>
      </c>
      <c r="H16" s="18" t="s">
        <v>26</v>
      </c>
      <c r="I16" s="13" t="s">
        <v>26</v>
      </c>
      <c r="J16" s="8"/>
      <c r="K16" s="13" t="s">
        <v>27</v>
      </c>
      <c r="L16" s="13" t="s">
        <v>28</v>
      </c>
      <c r="M16" s="13" t="s">
        <v>32</v>
      </c>
      <c r="N16" s="8"/>
      <c r="O16" s="13" t="s">
        <v>41</v>
      </c>
      <c r="P16" s="13" t="s">
        <v>47</v>
      </c>
      <c r="Q16" s="13" t="s">
        <v>48</v>
      </c>
      <c r="R16" s="8"/>
      <c r="S16" s="8" t="str">
        <f>"260,0"</f>
        <v>260,0</v>
      </c>
      <c r="T16" s="8" t="str">
        <f>"253,9680"</f>
        <v>253,9680</v>
      </c>
      <c r="U16" s="7" t="s">
        <v>66</v>
      </c>
    </row>
    <row r="17" spans="1:21">
      <c r="B17" s="5" t="s">
        <v>7</v>
      </c>
    </row>
    <row r="18" spans="1:21" ht="16">
      <c r="A18" s="28" t="s">
        <v>49</v>
      </c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21">
      <c r="A19" s="10" t="s">
        <v>68</v>
      </c>
      <c r="B19" s="9" t="s">
        <v>50</v>
      </c>
      <c r="C19" s="9" t="s">
        <v>51</v>
      </c>
      <c r="D19" s="9" t="s">
        <v>52</v>
      </c>
      <c r="E19" s="9" t="s">
        <v>237</v>
      </c>
      <c r="F19" s="9" t="s">
        <v>53</v>
      </c>
      <c r="G19" s="14" t="s">
        <v>54</v>
      </c>
      <c r="H19" s="14" t="s">
        <v>55</v>
      </c>
      <c r="I19" s="14" t="s">
        <v>56</v>
      </c>
      <c r="J19" s="10"/>
      <c r="K19" s="14" t="s">
        <v>43</v>
      </c>
      <c r="L19" s="14" t="s">
        <v>57</v>
      </c>
      <c r="M19" s="14" t="s">
        <v>58</v>
      </c>
      <c r="N19" s="10"/>
      <c r="O19" s="14" t="s">
        <v>59</v>
      </c>
      <c r="P19" s="14" t="s">
        <v>60</v>
      </c>
      <c r="Q19" s="14" t="s">
        <v>56</v>
      </c>
      <c r="R19" s="10"/>
      <c r="S19" s="10" t="str">
        <f>"580,0"</f>
        <v>580,0</v>
      </c>
      <c r="T19" s="10" t="str">
        <f>"533,2520"</f>
        <v>533,2520</v>
      </c>
      <c r="U19" s="9"/>
    </row>
    <row r="20" spans="1:21">
      <c r="A20" s="12" t="s">
        <v>69</v>
      </c>
      <c r="B20" s="11" t="s">
        <v>61</v>
      </c>
      <c r="C20" s="11" t="s">
        <v>62</v>
      </c>
      <c r="D20" s="11" t="s">
        <v>63</v>
      </c>
      <c r="E20" s="11" t="s">
        <v>237</v>
      </c>
      <c r="F20" s="11" t="s">
        <v>209</v>
      </c>
      <c r="G20" s="16" t="s">
        <v>38</v>
      </c>
      <c r="H20" s="17" t="s">
        <v>64</v>
      </c>
      <c r="I20" s="16" t="s">
        <v>39</v>
      </c>
      <c r="J20" s="12"/>
      <c r="K20" s="16" t="s">
        <v>41</v>
      </c>
      <c r="L20" s="17" t="s">
        <v>38</v>
      </c>
      <c r="M20" s="17" t="s">
        <v>38</v>
      </c>
      <c r="N20" s="12"/>
      <c r="O20" s="16" t="s">
        <v>57</v>
      </c>
      <c r="P20" s="16" t="s">
        <v>65</v>
      </c>
      <c r="Q20" s="16" t="s">
        <v>54</v>
      </c>
      <c r="R20" s="12"/>
      <c r="S20" s="12" t="str">
        <f>"400,0"</f>
        <v>400,0</v>
      </c>
      <c r="T20" s="12" t="str">
        <f>"368,5600"</f>
        <v>368,5600</v>
      </c>
      <c r="U20" s="11" t="s">
        <v>66</v>
      </c>
    </row>
    <row r="21" spans="1:21">
      <c r="B21" s="5" t="s">
        <v>7</v>
      </c>
    </row>
    <row r="22" spans="1:21">
      <c r="B22" s="5" t="s">
        <v>7</v>
      </c>
      <c r="C22" s="6"/>
      <c r="D22" s="6"/>
      <c r="E22" s="6"/>
      <c r="F22" s="6"/>
      <c r="O22" s="5"/>
      <c r="P22" s="3"/>
      <c r="Q22" s="3"/>
      <c r="R22" s="3"/>
      <c r="S22" s="3"/>
      <c r="T22" s="3"/>
      <c r="U22" s="3"/>
    </row>
    <row r="23" spans="1:21">
      <c r="B23" s="5" t="s">
        <v>7</v>
      </c>
      <c r="C23" s="6"/>
      <c r="D23" s="6"/>
      <c r="E23" s="6"/>
      <c r="F23" s="6"/>
      <c r="O23" s="5"/>
      <c r="P23" s="3"/>
      <c r="Q23" s="3"/>
      <c r="R23" s="3"/>
      <c r="S23" s="3"/>
      <c r="T23" s="3"/>
      <c r="U23" s="3"/>
    </row>
    <row r="24" spans="1:21">
      <c r="B24" s="5" t="s">
        <v>7</v>
      </c>
      <c r="C24" s="6"/>
      <c r="D24" s="6"/>
      <c r="E24" s="6"/>
      <c r="F24" s="6"/>
      <c r="O24" s="5"/>
      <c r="P24" s="3"/>
      <c r="Q24" s="3"/>
      <c r="R24" s="3"/>
      <c r="S24" s="3"/>
      <c r="T24" s="3"/>
      <c r="U24" s="3"/>
    </row>
    <row r="25" spans="1:21">
      <c r="B25" s="5" t="s">
        <v>7</v>
      </c>
      <c r="C25" s="6"/>
      <c r="D25" s="6"/>
      <c r="E25" s="6"/>
      <c r="F25" s="6"/>
      <c r="O25" s="5"/>
      <c r="P25" s="3"/>
      <c r="Q25" s="3"/>
      <c r="R25" s="3"/>
      <c r="S25" s="3"/>
      <c r="T25" s="3"/>
      <c r="U25" s="3"/>
    </row>
    <row r="26" spans="1:21">
      <c r="B26" s="5" t="s">
        <v>7</v>
      </c>
      <c r="C26" s="6"/>
      <c r="D26" s="6"/>
      <c r="E26" s="6"/>
      <c r="F26" s="6"/>
      <c r="O26" s="5"/>
      <c r="P26" s="3"/>
      <c r="Q26" s="3"/>
      <c r="R26" s="3"/>
      <c r="S26" s="3"/>
      <c r="T26" s="3"/>
      <c r="U26" s="3"/>
    </row>
    <row r="27" spans="1:21">
      <c r="B27" s="5" t="s">
        <v>7</v>
      </c>
      <c r="C27" s="6"/>
      <c r="D27" s="6"/>
      <c r="E27" s="6"/>
      <c r="F27" s="6"/>
      <c r="O27" s="5"/>
      <c r="P27" s="3"/>
      <c r="Q27" s="3"/>
      <c r="R27" s="3"/>
      <c r="S27" s="3"/>
      <c r="T27" s="3"/>
      <c r="U27" s="3"/>
    </row>
    <row r="28" spans="1:21">
      <c r="B28" s="5" t="s">
        <v>7</v>
      </c>
      <c r="C28" s="6"/>
      <c r="D28" s="6"/>
      <c r="E28" s="6"/>
      <c r="F28" s="6"/>
      <c r="O28" s="5"/>
      <c r="P28" s="3"/>
      <c r="Q28" s="3"/>
      <c r="R28" s="3"/>
      <c r="S28" s="3"/>
      <c r="T28" s="3"/>
      <c r="U28" s="3"/>
    </row>
    <row r="29" spans="1:21">
      <c r="B29" s="5" t="s">
        <v>7</v>
      </c>
      <c r="C29" s="6"/>
      <c r="D29" s="6"/>
      <c r="E29" s="6"/>
      <c r="F29" s="6"/>
      <c r="O29" s="5"/>
      <c r="P29" s="3"/>
      <c r="Q29" s="3"/>
      <c r="R29" s="3"/>
      <c r="S29" s="3"/>
      <c r="T29" s="3"/>
      <c r="U29" s="3"/>
    </row>
    <row r="30" spans="1:21">
      <c r="B30" s="5" t="s">
        <v>7</v>
      </c>
      <c r="C30" s="6"/>
      <c r="D30" s="6"/>
      <c r="E30" s="6"/>
      <c r="F30" s="6"/>
      <c r="O30" s="5"/>
      <c r="P30" s="3"/>
      <c r="Q30" s="3"/>
      <c r="R30" s="3"/>
      <c r="S30" s="3"/>
      <c r="T30" s="3"/>
      <c r="U30" s="3"/>
    </row>
    <row r="31" spans="1:21">
      <c r="B31" s="5" t="s">
        <v>7</v>
      </c>
      <c r="C31" s="6"/>
      <c r="D31" s="6"/>
      <c r="E31" s="6"/>
      <c r="F31" s="6"/>
      <c r="O31" s="5"/>
      <c r="P31" s="3"/>
      <c r="Q31" s="3"/>
      <c r="R31" s="3"/>
      <c r="S31" s="3"/>
      <c r="T31" s="3"/>
      <c r="U31" s="3"/>
    </row>
    <row r="32" spans="1:21">
      <c r="B32" s="5" t="s">
        <v>7</v>
      </c>
      <c r="C32" s="6"/>
      <c r="D32" s="6"/>
      <c r="E32" s="6"/>
      <c r="F32" s="6"/>
      <c r="O32" s="5"/>
      <c r="P32" s="3"/>
      <c r="Q32" s="3"/>
      <c r="R32" s="3"/>
      <c r="S32" s="3"/>
      <c r="T32" s="3"/>
      <c r="U32" s="3"/>
    </row>
    <row r="33" spans="2:21">
      <c r="B33" s="5" t="s">
        <v>7</v>
      </c>
      <c r="C33" s="6"/>
      <c r="D33" s="6"/>
      <c r="E33" s="6"/>
      <c r="F33" s="6"/>
      <c r="O33" s="5"/>
      <c r="P33" s="3"/>
      <c r="Q33" s="3"/>
      <c r="R33" s="3"/>
      <c r="S33" s="3"/>
      <c r="T33" s="3"/>
      <c r="U33" s="3"/>
    </row>
    <row r="34" spans="2:21">
      <c r="B34" s="5" t="s">
        <v>7</v>
      </c>
      <c r="C34" s="6"/>
      <c r="D34" s="6"/>
      <c r="E34" s="6"/>
      <c r="F34" s="6"/>
      <c r="O34" s="5"/>
      <c r="P34" s="3"/>
      <c r="Q34" s="3"/>
      <c r="R34" s="3"/>
      <c r="S34" s="3"/>
      <c r="T34" s="3"/>
      <c r="U34" s="3"/>
    </row>
    <row r="35" spans="2:21">
      <c r="B35" s="5" t="s">
        <v>7</v>
      </c>
      <c r="C35" s="6"/>
      <c r="D35" s="6"/>
      <c r="E35" s="6"/>
      <c r="F35" s="6"/>
      <c r="O35" s="5"/>
      <c r="P35" s="3"/>
      <c r="Q35" s="3"/>
      <c r="R35" s="3"/>
      <c r="S35" s="3"/>
      <c r="T35" s="3"/>
      <c r="U35" s="3"/>
    </row>
    <row r="36" spans="2:21">
      <c r="B36" s="5" t="s">
        <v>7</v>
      </c>
      <c r="C36" s="6"/>
      <c r="D36" s="6"/>
      <c r="E36" s="6"/>
      <c r="F36" s="6"/>
      <c r="O36" s="5"/>
      <c r="P36" s="3"/>
      <c r="Q36" s="3"/>
      <c r="R36" s="3"/>
      <c r="S36" s="3"/>
      <c r="T36" s="3"/>
      <c r="U36" s="3"/>
    </row>
    <row r="37" spans="2:21">
      <c r="B37" s="5" t="s">
        <v>7</v>
      </c>
      <c r="C37" s="6"/>
      <c r="D37" s="6"/>
      <c r="E37" s="6"/>
      <c r="F37" s="6"/>
      <c r="O37" s="5"/>
      <c r="P37" s="3"/>
      <c r="Q37" s="3"/>
      <c r="R37" s="3"/>
      <c r="S37" s="3"/>
      <c r="T37" s="3"/>
      <c r="U37" s="3"/>
    </row>
    <row r="38" spans="2:21">
      <c r="B38" s="5" t="s">
        <v>7</v>
      </c>
      <c r="C38" s="6"/>
      <c r="D38" s="6"/>
      <c r="E38" s="6"/>
      <c r="F38" s="6"/>
      <c r="O38" s="5"/>
      <c r="P38" s="3"/>
      <c r="Q38" s="3"/>
      <c r="R38" s="3"/>
      <c r="S38" s="3"/>
      <c r="T38" s="3"/>
      <c r="U38" s="3"/>
    </row>
    <row r="39" spans="2:21">
      <c r="B39" s="5" t="s">
        <v>7</v>
      </c>
      <c r="C39" s="6"/>
      <c r="D39" s="6"/>
      <c r="E39" s="6"/>
      <c r="F39" s="6"/>
      <c r="O39" s="5"/>
      <c r="P39" s="3"/>
      <c r="Q39" s="3"/>
      <c r="R39" s="3"/>
      <c r="S39" s="3"/>
      <c r="T39" s="3"/>
      <c r="U39" s="3"/>
    </row>
    <row r="40" spans="2:21">
      <c r="B40" s="5" t="s">
        <v>7</v>
      </c>
      <c r="C40" s="6"/>
      <c r="D40" s="6"/>
      <c r="E40" s="6"/>
      <c r="F40" s="6"/>
      <c r="O40" s="5"/>
      <c r="P40" s="3"/>
      <c r="Q40" s="3"/>
      <c r="R40" s="3"/>
      <c r="S40" s="3"/>
      <c r="T40" s="3"/>
      <c r="U40" s="3"/>
    </row>
    <row r="41" spans="2:21">
      <c r="B41" s="5" t="s">
        <v>7</v>
      </c>
      <c r="C41" s="6"/>
      <c r="D41" s="6"/>
      <c r="E41" s="6"/>
      <c r="F41" s="6"/>
      <c r="O41" s="5"/>
      <c r="P41" s="3"/>
      <c r="Q41" s="3"/>
      <c r="R41" s="3"/>
      <c r="S41" s="3"/>
      <c r="T41" s="3"/>
      <c r="U41" s="3"/>
    </row>
    <row r="42" spans="2:21">
      <c r="B42" s="5" t="s">
        <v>7</v>
      </c>
      <c r="C42" s="6"/>
      <c r="D42" s="6"/>
      <c r="E42" s="6"/>
      <c r="F42" s="6"/>
      <c r="O42" s="5"/>
      <c r="P42" s="3"/>
      <c r="Q42" s="3"/>
      <c r="R42" s="3"/>
      <c r="S42" s="3"/>
      <c r="T42" s="3"/>
      <c r="U42" s="3"/>
    </row>
    <row r="43" spans="2:21">
      <c r="B43" s="5" t="s">
        <v>7</v>
      </c>
      <c r="C43" s="6"/>
      <c r="D43" s="6"/>
      <c r="E43" s="6"/>
      <c r="F43" s="6"/>
      <c r="O43" s="5"/>
      <c r="P43" s="3"/>
      <c r="Q43" s="3"/>
      <c r="R43" s="3"/>
      <c r="S43" s="3"/>
      <c r="T43" s="3"/>
      <c r="U43" s="3"/>
    </row>
    <row r="44" spans="2:21">
      <c r="B44" s="5" t="s">
        <v>7</v>
      </c>
      <c r="C44" s="6"/>
      <c r="D44" s="6"/>
      <c r="E44" s="6"/>
      <c r="F44" s="6"/>
      <c r="O44" s="5"/>
      <c r="P44" s="3"/>
      <c r="Q44" s="3"/>
      <c r="R44" s="3"/>
      <c r="S44" s="3"/>
      <c r="T44" s="3"/>
      <c r="U44" s="3"/>
    </row>
    <row r="45" spans="2:21">
      <c r="B45" s="5" t="s">
        <v>7</v>
      </c>
      <c r="C45" s="6"/>
      <c r="D45" s="6"/>
      <c r="E45" s="6"/>
      <c r="F45" s="6"/>
      <c r="O45" s="5"/>
      <c r="P45" s="3"/>
      <c r="Q45" s="3"/>
      <c r="R45" s="3"/>
      <c r="S45" s="3"/>
      <c r="T45" s="3"/>
      <c r="U45" s="3"/>
    </row>
    <row r="46" spans="2:21">
      <c r="B46" s="5" t="s">
        <v>7</v>
      </c>
      <c r="C46" s="6"/>
      <c r="D46" s="6"/>
      <c r="E46" s="6"/>
      <c r="F46" s="6"/>
      <c r="O46" s="5"/>
      <c r="P46" s="3"/>
      <c r="Q46" s="3"/>
      <c r="R46" s="3"/>
      <c r="S46" s="3"/>
      <c r="T46" s="3"/>
      <c r="U46" s="3"/>
    </row>
    <row r="47" spans="2:21">
      <c r="B47" s="5" t="s">
        <v>7</v>
      </c>
      <c r="C47" s="6"/>
      <c r="D47" s="6"/>
      <c r="E47" s="6"/>
      <c r="F47" s="6"/>
      <c r="O47" s="5"/>
      <c r="P47" s="3"/>
      <c r="Q47" s="3"/>
      <c r="R47" s="3"/>
      <c r="S47" s="3"/>
      <c r="T47" s="3"/>
      <c r="U47" s="3"/>
    </row>
    <row r="48" spans="2:21">
      <c r="B48" s="5" t="s">
        <v>7</v>
      </c>
      <c r="C48" s="6"/>
      <c r="D48" s="6"/>
      <c r="E48" s="6"/>
      <c r="F48" s="6"/>
      <c r="O48" s="5"/>
      <c r="P48" s="3"/>
      <c r="Q48" s="3"/>
      <c r="R48" s="3"/>
      <c r="S48" s="3"/>
      <c r="T48" s="3"/>
      <c r="U48" s="3"/>
    </row>
    <row r="49" spans="2:21">
      <c r="B49" s="5" t="s">
        <v>7</v>
      </c>
      <c r="C49" s="6"/>
      <c r="D49" s="6"/>
      <c r="E49" s="6"/>
      <c r="F49" s="6"/>
      <c r="O49" s="5"/>
      <c r="P49" s="3"/>
      <c r="Q49" s="3"/>
      <c r="R49" s="3"/>
      <c r="S49" s="3"/>
      <c r="T49" s="3"/>
      <c r="U49" s="3"/>
    </row>
    <row r="50" spans="2:21">
      <c r="B50" s="5" t="s">
        <v>7</v>
      </c>
      <c r="C50" s="6"/>
      <c r="D50" s="6"/>
      <c r="E50" s="6"/>
      <c r="F50" s="6"/>
      <c r="O50" s="5"/>
      <c r="P50" s="3"/>
      <c r="Q50" s="3"/>
      <c r="R50" s="3"/>
      <c r="S50" s="3"/>
      <c r="T50" s="3"/>
      <c r="U50" s="3"/>
    </row>
    <row r="51" spans="2:21">
      <c r="B51" s="5" t="s">
        <v>7</v>
      </c>
      <c r="C51" s="6"/>
      <c r="D51" s="6"/>
      <c r="E51" s="6"/>
      <c r="F51" s="6"/>
      <c r="O51" s="5"/>
      <c r="P51" s="3"/>
      <c r="Q51" s="3"/>
      <c r="R51" s="3"/>
      <c r="S51" s="3"/>
      <c r="T51" s="3"/>
      <c r="U51" s="3"/>
    </row>
    <row r="52" spans="2:21">
      <c r="B52" s="5" t="s">
        <v>7</v>
      </c>
      <c r="C52" s="6"/>
      <c r="D52" s="6"/>
      <c r="E52" s="6"/>
      <c r="F52" s="6"/>
      <c r="O52" s="5"/>
      <c r="P52" s="3"/>
      <c r="Q52" s="3"/>
      <c r="R52" s="3"/>
      <c r="S52" s="3"/>
      <c r="T52" s="3"/>
      <c r="U52" s="3"/>
    </row>
    <row r="53" spans="2:21">
      <c r="B53" s="5" t="s">
        <v>7</v>
      </c>
      <c r="C53" s="6"/>
      <c r="D53" s="6"/>
      <c r="E53" s="6"/>
      <c r="F53" s="6"/>
      <c r="O53" s="5"/>
      <c r="P53" s="3"/>
      <c r="Q53" s="3"/>
      <c r="R53" s="3"/>
      <c r="S53" s="3"/>
      <c r="T53" s="3"/>
      <c r="U53" s="3"/>
    </row>
    <row r="54" spans="2:21">
      <c r="B54" s="5" t="s">
        <v>7</v>
      </c>
      <c r="C54" s="6"/>
      <c r="D54" s="6"/>
      <c r="E54" s="6"/>
      <c r="F54" s="6"/>
      <c r="O54" s="5"/>
      <c r="P54" s="3"/>
      <c r="Q54" s="3"/>
      <c r="R54" s="3"/>
      <c r="S54" s="3"/>
      <c r="T54" s="3"/>
      <c r="U54" s="3"/>
    </row>
    <row r="55" spans="2:21">
      <c r="B55" s="5" t="s">
        <v>7</v>
      </c>
      <c r="C55" s="6"/>
      <c r="D55" s="6"/>
      <c r="E55" s="6"/>
      <c r="F55" s="6"/>
      <c r="O55" s="5"/>
      <c r="P55" s="3"/>
      <c r="Q55" s="3"/>
      <c r="R55" s="3"/>
      <c r="S55" s="3"/>
      <c r="T55" s="3"/>
      <c r="U55" s="3"/>
    </row>
    <row r="56" spans="2:21">
      <c r="C56" s="6"/>
      <c r="D56" s="6"/>
      <c r="E56" s="6"/>
      <c r="F56" s="6"/>
      <c r="O56" s="5"/>
      <c r="P56" s="3"/>
      <c r="Q56" s="3"/>
      <c r="R56" s="3"/>
      <c r="S56" s="3"/>
      <c r="T56" s="3"/>
      <c r="U56" s="3"/>
    </row>
    <row r="57" spans="2:21">
      <c r="C57" s="6"/>
      <c r="D57" s="6"/>
      <c r="E57" s="6"/>
      <c r="F57" s="6"/>
      <c r="O57" s="5"/>
      <c r="P57" s="3"/>
      <c r="Q57" s="3"/>
      <c r="R57" s="3"/>
      <c r="S57" s="3"/>
      <c r="T57" s="3"/>
      <c r="U57" s="3"/>
    </row>
    <row r="58" spans="2:21">
      <c r="C58" s="6"/>
      <c r="D58" s="6"/>
      <c r="E58" s="6"/>
      <c r="F58" s="6"/>
      <c r="O58" s="5"/>
      <c r="P58" s="3"/>
      <c r="Q58" s="3"/>
      <c r="R58" s="3"/>
      <c r="S58" s="3"/>
      <c r="T58" s="3"/>
      <c r="U58" s="3"/>
    </row>
    <row r="59" spans="2:21">
      <c r="C59" s="6"/>
      <c r="D59" s="6"/>
      <c r="E59" s="6"/>
      <c r="F59" s="6"/>
      <c r="O59" s="5"/>
      <c r="P59" s="3"/>
      <c r="Q59" s="3"/>
      <c r="R59" s="3"/>
      <c r="S59" s="3"/>
      <c r="T59" s="3"/>
      <c r="U59" s="3"/>
    </row>
    <row r="60" spans="2:21">
      <c r="C60" s="6"/>
      <c r="D60" s="6"/>
      <c r="E60" s="6"/>
      <c r="F60" s="6"/>
      <c r="O60" s="5"/>
      <c r="P60" s="3"/>
      <c r="Q60" s="3"/>
      <c r="R60" s="3"/>
      <c r="S60" s="3"/>
      <c r="T60" s="3"/>
      <c r="U60" s="3"/>
    </row>
    <row r="61" spans="2:21">
      <c r="C61" s="6"/>
      <c r="D61" s="6"/>
      <c r="E61" s="6"/>
      <c r="F61" s="6"/>
      <c r="O61" s="5"/>
      <c r="P61" s="3"/>
      <c r="Q61" s="3"/>
      <c r="R61" s="3"/>
      <c r="S61" s="3"/>
      <c r="T61" s="3"/>
      <c r="U61" s="3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5:R15"/>
    <mergeCell ref="A18:R18"/>
    <mergeCell ref="B3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38" t="s">
        <v>206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233</v>
      </c>
      <c r="H3" s="32"/>
      <c r="I3" s="32"/>
      <c r="J3" s="32"/>
      <c r="K3" s="32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22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68</v>
      </c>
      <c r="B6" s="7" t="s">
        <v>98</v>
      </c>
      <c r="C6" s="7" t="s">
        <v>99</v>
      </c>
      <c r="D6" s="7" t="s">
        <v>100</v>
      </c>
      <c r="E6" s="7" t="s">
        <v>237</v>
      </c>
      <c r="F6" s="7" t="s">
        <v>37</v>
      </c>
      <c r="G6" s="13" t="s">
        <v>145</v>
      </c>
      <c r="H6" s="18" t="s">
        <v>97</v>
      </c>
      <c r="I6" s="13" t="s">
        <v>97</v>
      </c>
      <c r="J6" s="8"/>
      <c r="K6" s="8" t="str">
        <f>"37,5"</f>
        <v>37,5</v>
      </c>
      <c r="L6" s="8" t="str">
        <f>"38,7037"</f>
        <v>38,7037</v>
      </c>
      <c r="M6" s="7" t="s">
        <v>103</v>
      </c>
    </row>
    <row r="7" spans="1:13">
      <c r="B7" s="5" t="s">
        <v>7</v>
      </c>
    </row>
    <row r="8" spans="1:13" ht="16">
      <c r="A8" s="28" t="s">
        <v>78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68</v>
      </c>
      <c r="B9" s="7" t="s">
        <v>165</v>
      </c>
      <c r="C9" s="7" t="s">
        <v>166</v>
      </c>
      <c r="D9" s="7" t="s">
        <v>167</v>
      </c>
      <c r="E9" s="7" t="s">
        <v>237</v>
      </c>
      <c r="F9" s="7" t="s">
        <v>37</v>
      </c>
      <c r="G9" s="13" t="s">
        <v>29</v>
      </c>
      <c r="H9" s="13" t="s">
        <v>32</v>
      </c>
      <c r="I9" s="13" t="s">
        <v>168</v>
      </c>
      <c r="J9" s="8"/>
      <c r="K9" s="8" t="str">
        <f>"60,0"</f>
        <v>60,0</v>
      </c>
      <c r="L9" s="8" t="str">
        <f>"39,4380"</f>
        <v>39,4380</v>
      </c>
      <c r="M9" s="7"/>
    </row>
    <row r="10" spans="1:13">
      <c r="B10" s="5" t="s">
        <v>7</v>
      </c>
    </row>
    <row r="11" spans="1:13" ht="16">
      <c r="A11" s="28" t="s">
        <v>44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3">
      <c r="A12" s="10" t="s">
        <v>68</v>
      </c>
      <c r="B12" s="9" t="s">
        <v>124</v>
      </c>
      <c r="C12" s="9" t="s">
        <v>125</v>
      </c>
      <c r="D12" s="9" t="s">
        <v>126</v>
      </c>
      <c r="E12" s="9" t="s">
        <v>237</v>
      </c>
      <c r="F12" s="9" t="s">
        <v>37</v>
      </c>
      <c r="G12" s="14" t="s">
        <v>163</v>
      </c>
      <c r="H12" s="14" t="s">
        <v>110</v>
      </c>
      <c r="I12" s="10"/>
      <c r="J12" s="10"/>
      <c r="K12" s="10" t="str">
        <f>"72,5"</f>
        <v>72,5</v>
      </c>
      <c r="L12" s="10" t="str">
        <f>"45,4466"</f>
        <v>45,4466</v>
      </c>
      <c r="M12" s="9" t="s">
        <v>103</v>
      </c>
    </row>
    <row r="13" spans="1:13">
      <c r="A13" s="12" t="s">
        <v>69</v>
      </c>
      <c r="B13" s="11" t="s">
        <v>157</v>
      </c>
      <c r="C13" s="11" t="s">
        <v>158</v>
      </c>
      <c r="D13" s="11" t="s">
        <v>159</v>
      </c>
      <c r="E13" s="11" t="s">
        <v>237</v>
      </c>
      <c r="F13" s="11" t="s">
        <v>37</v>
      </c>
      <c r="G13" s="16" t="s">
        <v>29</v>
      </c>
      <c r="H13" s="16" t="s">
        <v>32</v>
      </c>
      <c r="I13" s="16" t="s">
        <v>168</v>
      </c>
      <c r="J13" s="12"/>
      <c r="K13" s="12" t="str">
        <f>"60,0"</f>
        <v>60,0</v>
      </c>
      <c r="L13" s="12" t="str">
        <f>"37,0860"</f>
        <v>37,0860</v>
      </c>
      <c r="M13" s="11"/>
    </row>
    <row r="14" spans="1:13">
      <c r="B14" s="5" t="s">
        <v>7</v>
      </c>
    </row>
    <row r="15" spans="1:13">
      <c r="B15" s="5" t="s">
        <v>7</v>
      </c>
      <c r="C15" s="6"/>
      <c r="D15" s="6"/>
      <c r="F15" s="3"/>
      <c r="G15" s="3"/>
      <c r="H15" s="3"/>
      <c r="I15" s="3"/>
      <c r="J15" s="3"/>
      <c r="K15" s="3"/>
      <c r="L15" s="3"/>
      <c r="M15" s="3"/>
    </row>
    <row r="16" spans="1:13">
      <c r="B16" s="5" t="s">
        <v>7</v>
      </c>
      <c r="C16" s="6"/>
      <c r="D16" s="6"/>
      <c r="F16" s="3"/>
      <c r="G16" s="3"/>
      <c r="H16" s="3"/>
      <c r="I16" s="3"/>
      <c r="J16" s="3"/>
      <c r="K16" s="3"/>
      <c r="L16" s="3"/>
      <c r="M16" s="3"/>
    </row>
    <row r="17" spans="2:13">
      <c r="B17" s="5" t="s">
        <v>7</v>
      </c>
      <c r="C17" s="6"/>
      <c r="D17" s="6"/>
      <c r="F17" s="3"/>
      <c r="G17" s="3"/>
      <c r="H17" s="3"/>
      <c r="I17" s="3"/>
      <c r="J17" s="3"/>
      <c r="K17" s="3"/>
      <c r="L17" s="3"/>
      <c r="M17" s="3"/>
    </row>
    <row r="18" spans="2:13">
      <c r="B18" s="5" t="s">
        <v>7</v>
      </c>
      <c r="C18" s="6"/>
      <c r="D18" s="6"/>
      <c r="F18" s="3"/>
      <c r="G18" s="3"/>
      <c r="H18" s="3"/>
      <c r="I18" s="3"/>
      <c r="J18" s="3"/>
      <c r="K18" s="3"/>
      <c r="L18" s="3"/>
      <c r="M18" s="3"/>
    </row>
    <row r="19" spans="2:13">
      <c r="B19" s="5" t="s">
        <v>7</v>
      </c>
      <c r="C19" s="6"/>
      <c r="D19" s="6"/>
      <c r="F19" s="3"/>
      <c r="G19" s="3"/>
      <c r="H19" s="3"/>
      <c r="I19" s="3"/>
      <c r="J19" s="3"/>
      <c r="K19" s="3"/>
      <c r="L19" s="3"/>
      <c r="M19" s="3"/>
    </row>
    <row r="20" spans="2:13">
      <c r="B20" s="5" t="s">
        <v>7</v>
      </c>
      <c r="C20" s="6"/>
      <c r="D20" s="6"/>
      <c r="F20" s="3"/>
      <c r="G20" s="3"/>
      <c r="H20" s="3"/>
      <c r="I20" s="3"/>
      <c r="J20" s="3"/>
      <c r="K20" s="3"/>
      <c r="L20" s="3"/>
      <c r="M20" s="3"/>
    </row>
    <row r="21" spans="2:13">
      <c r="B21" s="5" t="s">
        <v>7</v>
      </c>
      <c r="C21" s="6"/>
      <c r="D21" s="6"/>
      <c r="F21" s="3"/>
      <c r="G21" s="3"/>
      <c r="H21" s="3"/>
      <c r="I21" s="3"/>
      <c r="J21" s="3"/>
      <c r="K21" s="3"/>
      <c r="L21" s="3"/>
      <c r="M21" s="3"/>
    </row>
    <row r="22" spans="2:13">
      <c r="B22" s="5" t="s">
        <v>7</v>
      </c>
      <c r="C22" s="6"/>
      <c r="D22" s="6"/>
      <c r="F22" s="3"/>
      <c r="G22" s="3"/>
      <c r="H22" s="3"/>
      <c r="I22" s="3"/>
      <c r="J22" s="3"/>
      <c r="K22" s="3"/>
      <c r="L22" s="3"/>
      <c r="M22" s="3"/>
    </row>
    <row r="23" spans="2:13">
      <c r="B23" s="5" t="s">
        <v>7</v>
      </c>
      <c r="C23" s="6"/>
      <c r="D23" s="6"/>
      <c r="F23" s="3"/>
      <c r="G23" s="3"/>
      <c r="H23" s="3"/>
      <c r="I23" s="3"/>
      <c r="J23" s="3"/>
      <c r="K23" s="3"/>
      <c r="L23" s="3"/>
      <c r="M23" s="3"/>
    </row>
    <row r="24" spans="2:13">
      <c r="B24" s="5" t="s">
        <v>7</v>
      </c>
      <c r="C24" s="6"/>
      <c r="D24" s="6"/>
      <c r="F24" s="3"/>
      <c r="G24" s="3"/>
      <c r="H24" s="3"/>
      <c r="I24" s="3"/>
      <c r="J24" s="3"/>
      <c r="K24" s="3"/>
      <c r="L24" s="3"/>
      <c r="M24" s="3"/>
    </row>
    <row r="25" spans="2:13">
      <c r="B25" s="5" t="s">
        <v>7</v>
      </c>
      <c r="C25" s="6"/>
      <c r="D25" s="6"/>
      <c r="F25" s="3"/>
      <c r="G25" s="3"/>
      <c r="H25" s="3"/>
      <c r="I25" s="3"/>
      <c r="J25" s="3"/>
      <c r="K25" s="3"/>
      <c r="L25" s="3"/>
      <c r="M25" s="3"/>
    </row>
    <row r="26" spans="2:13">
      <c r="B26" s="5" t="s">
        <v>7</v>
      </c>
      <c r="C26" s="6"/>
      <c r="D26" s="6"/>
      <c r="F26" s="3"/>
      <c r="G26" s="3"/>
      <c r="H26" s="3"/>
      <c r="I26" s="3"/>
      <c r="J26" s="3"/>
      <c r="K26" s="3"/>
      <c r="L26" s="3"/>
      <c r="M26" s="3"/>
    </row>
    <row r="27" spans="2:13">
      <c r="B27" s="5" t="s">
        <v>7</v>
      </c>
      <c r="C27" s="6"/>
      <c r="D27" s="6"/>
      <c r="F27" s="3"/>
      <c r="G27" s="3"/>
      <c r="H27" s="3"/>
      <c r="I27" s="3"/>
      <c r="J27" s="3"/>
      <c r="K27" s="3"/>
      <c r="L27" s="3"/>
      <c r="M27" s="3"/>
    </row>
    <row r="28" spans="2:13">
      <c r="B28" s="5" t="s">
        <v>7</v>
      </c>
      <c r="C28" s="6"/>
      <c r="D28" s="6"/>
      <c r="F28" s="3"/>
      <c r="G28" s="3"/>
      <c r="H28" s="3"/>
      <c r="I28" s="3"/>
      <c r="J28" s="3"/>
      <c r="K28" s="3"/>
      <c r="L28" s="3"/>
      <c r="M28" s="3"/>
    </row>
    <row r="29" spans="2:13">
      <c r="B29" s="5" t="s">
        <v>7</v>
      </c>
      <c r="C29" s="6"/>
      <c r="D29" s="6"/>
      <c r="F29" s="3"/>
      <c r="G29" s="3"/>
      <c r="H29" s="3"/>
      <c r="I29" s="3"/>
      <c r="J29" s="3"/>
      <c r="K29" s="3"/>
      <c r="L29" s="3"/>
      <c r="M29" s="3"/>
    </row>
    <row r="30" spans="2:13">
      <c r="B30" s="5" t="s">
        <v>7</v>
      </c>
      <c r="C30" s="6"/>
      <c r="D30" s="6"/>
      <c r="F30" s="3"/>
      <c r="G30" s="3"/>
      <c r="H30" s="3"/>
      <c r="I30" s="3"/>
      <c r="J30" s="3"/>
      <c r="K30" s="3"/>
      <c r="L30" s="3"/>
      <c r="M30" s="3"/>
    </row>
    <row r="31" spans="2:13">
      <c r="B31" s="5" t="s">
        <v>7</v>
      </c>
      <c r="C31" s="6"/>
      <c r="D31" s="6"/>
      <c r="F31" s="3"/>
      <c r="G31" s="3"/>
      <c r="H31" s="3"/>
      <c r="I31" s="3"/>
      <c r="J31" s="3"/>
      <c r="K31" s="3"/>
      <c r="L31" s="3"/>
      <c r="M31" s="3"/>
    </row>
    <row r="32" spans="2:13">
      <c r="B32" s="5" t="s">
        <v>7</v>
      </c>
      <c r="C32" s="6"/>
      <c r="D32" s="6"/>
      <c r="F32" s="3"/>
      <c r="G32" s="3"/>
      <c r="H32" s="3"/>
      <c r="I32" s="3"/>
      <c r="J32" s="3"/>
      <c r="K32" s="3"/>
      <c r="L32" s="3"/>
      <c r="M32" s="3"/>
    </row>
    <row r="33" spans="2:13">
      <c r="B33" s="5" t="s">
        <v>7</v>
      </c>
      <c r="C33" s="6"/>
      <c r="D33" s="6"/>
      <c r="F33" s="3"/>
      <c r="G33" s="3"/>
      <c r="H33" s="3"/>
      <c r="I33" s="3"/>
      <c r="J33" s="3"/>
      <c r="K33" s="3"/>
      <c r="L33" s="3"/>
      <c r="M33" s="3"/>
    </row>
    <row r="34" spans="2:13">
      <c r="B34" s="5" t="s">
        <v>7</v>
      </c>
      <c r="C34" s="6"/>
      <c r="D34" s="6"/>
      <c r="F34" s="3"/>
      <c r="G34" s="3"/>
      <c r="H34" s="3"/>
      <c r="I34" s="3"/>
      <c r="J34" s="3"/>
      <c r="K34" s="3"/>
      <c r="L34" s="3"/>
      <c r="M34" s="3"/>
    </row>
    <row r="35" spans="2:13">
      <c r="B35" s="5" t="s">
        <v>7</v>
      </c>
      <c r="C35" s="6"/>
      <c r="D35" s="6"/>
      <c r="F35" s="3"/>
      <c r="G35" s="3"/>
      <c r="H35" s="3"/>
      <c r="I35" s="3"/>
      <c r="J35" s="3"/>
      <c r="K35" s="3"/>
      <c r="L35" s="3"/>
      <c r="M35" s="3"/>
    </row>
    <row r="36" spans="2:13">
      <c r="B36" s="5" t="s">
        <v>7</v>
      </c>
      <c r="C36" s="6"/>
      <c r="D36" s="6"/>
      <c r="F36" s="3"/>
      <c r="G36" s="3"/>
      <c r="H36" s="3"/>
      <c r="I36" s="3"/>
      <c r="J36" s="3"/>
      <c r="K36" s="3"/>
      <c r="L36" s="3"/>
      <c r="M36" s="3"/>
    </row>
    <row r="37" spans="2:13">
      <c r="C37" s="6"/>
      <c r="D37" s="6"/>
      <c r="F37" s="3"/>
      <c r="G37" s="3"/>
      <c r="H37" s="3"/>
      <c r="I37" s="3"/>
      <c r="J37" s="3"/>
      <c r="K37" s="3"/>
      <c r="L37" s="3"/>
      <c r="M37" s="3"/>
    </row>
    <row r="38" spans="2:13">
      <c r="C38" s="6"/>
      <c r="D38" s="6"/>
      <c r="F38" s="3"/>
      <c r="G38" s="3"/>
      <c r="H38" s="3"/>
      <c r="I38" s="3"/>
      <c r="J38" s="3"/>
      <c r="K38" s="3"/>
      <c r="L38" s="3"/>
      <c r="M38" s="3"/>
    </row>
    <row r="39" spans="2:13">
      <c r="C39" s="6"/>
      <c r="D39" s="6"/>
      <c r="F39" s="3"/>
      <c r="G39" s="3"/>
      <c r="H39" s="3"/>
      <c r="I39" s="3"/>
      <c r="J39" s="3"/>
      <c r="K39" s="3"/>
      <c r="L39" s="3"/>
      <c r="M39" s="3"/>
    </row>
    <row r="40" spans="2:13">
      <c r="C40" s="6"/>
      <c r="D40" s="6"/>
      <c r="F40" s="3"/>
      <c r="G40" s="3"/>
      <c r="H40" s="3"/>
      <c r="I40" s="3"/>
      <c r="J40" s="3"/>
      <c r="K40" s="3"/>
      <c r="L40" s="3"/>
      <c r="M40" s="3"/>
    </row>
    <row r="41" spans="2:13">
      <c r="C41" s="6"/>
      <c r="D41" s="6"/>
      <c r="F41" s="3"/>
      <c r="G41" s="3"/>
      <c r="H41" s="3"/>
      <c r="I41" s="3"/>
      <c r="J41" s="3"/>
      <c r="K41" s="3"/>
      <c r="L41" s="3"/>
      <c r="M41" s="3"/>
    </row>
    <row r="42" spans="2:13">
      <c r="C42" s="6"/>
      <c r="D42" s="6"/>
      <c r="F42" s="3"/>
      <c r="G42" s="3"/>
      <c r="H42" s="3"/>
      <c r="I42" s="3"/>
      <c r="J42" s="3"/>
      <c r="K42" s="3"/>
      <c r="L42" s="3"/>
      <c r="M42" s="3"/>
    </row>
    <row r="43" spans="2:13">
      <c r="C43" s="6"/>
      <c r="D43" s="6"/>
      <c r="F43" s="3"/>
      <c r="G43" s="3"/>
      <c r="H43" s="3"/>
      <c r="I43" s="3"/>
      <c r="J43" s="3"/>
      <c r="K43" s="3"/>
      <c r="L43" s="3"/>
      <c r="M43" s="3"/>
    </row>
    <row r="44" spans="2:13">
      <c r="C44" s="6"/>
      <c r="D44" s="6"/>
      <c r="F44" s="3"/>
      <c r="G44" s="3"/>
      <c r="H44" s="3"/>
      <c r="I44" s="3"/>
      <c r="J44" s="3"/>
      <c r="K44" s="3"/>
      <c r="L44" s="3"/>
      <c r="M44" s="3"/>
    </row>
    <row r="45" spans="2:13">
      <c r="C45" s="6"/>
      <c r="D45" s="6"/>
      <c r="F45" s="3"/>
      <c r="G45" s="3"/>
      <c r="H45" s="3"/>
      <c r="I45" s="3"/>
      <c r="J45" s="3"/>
      <c r="K45" s="3"/>
      <c r="L45" s="3"/>
      <c r="M45" s="3"/>
    </row>
    <row r="46" spans="2:13">
      <c r="C46" s="6"/>
      <c r="D46" s="6"/>
      <c r="F46" s="3"/>
      <c r="G46" s="3"/>
      <c r="H46" s="3"/>
      <c r="I46" s="3"/>
      <c r="J46" s="3"/>
      <c r="K46" s="3"/>
      <c r="L46" s="3"/>
      <c r="M46" s="3"/>
    </row>
    <row r="47" spans="2:13">
      <c r="C47" s="6"/>
      <c r="D47" s="6"/>
      <c r="F47" s="3"/>
      <c r="G47" s="3"/>
      <c r="H47" s="3"/>
      <c r="I47" s="3"/>
      <c r="J47" s="3"/>
      <c r="K47" s="3"/>
      <c r="L47" s="3"/>
      <c r="M47" s="3"/>
    </row>
    <row r="48" spans="2:13">
      <c r="C48" s="6"/>
      <c r="D48" s="6"/>
      <c r="F48" s="3"/>
      <c r="G48" s="3"/>
      <c r="H48" s="3"/>
      <c r="I48" s="3"/>
      <c r="J48" s="3"/>
      <c r="K48" s="3"/>
      <c r="L48" s="3"/>
      <c r="M48" s="3"/>
    </row>
    <row r="49" spans="3:13">
      <c r="C49" s="6"/>
      <c r="D49" s="6"/>
      <c r="F49" s="3"/>
      <c r="G49" s="3"/>
      <c r="H49" s="3"/>
      <c r="I49" s="3"/>
      <c r="J49" s="3"/>
      <c r="K49" s="3"/>
      <c r="L49" s="3"/>
      <c r="M49" s="3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8" t="s">
        <v>198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8</v>
      </c>
      <c r="H3" s="32"/>
      <c r="I3" s="32"/>
      <c r="J3" s="32"/>
      <c r="K3" s="32" t="s">
        <v>9</v>
      </c>
      <c r="L3" s="32"/>
      <c r="M3" s="32"/>
      <c r="N3" s="32"/>
      <c r="O3" s="32" t="s">
        <v>10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78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68</v>
      </c>
      <c r="B6" s="7" t="s">
        <v>79</v>
      </c>
      <c r="C6" s="7" t="s">
        <v>214</v>
      </c>
      <c r="D6" s="7" t="s">
        <v>80</v>
      </c>
      <c r="E6" s="7" t="s">
        <v>239</v>
      </c>
      <c r="F6" s="7" t="s">
        <v>15</v>
      </c>
      <c r="G6" s="13" t="s">
        <v>16</v>
      </c>
      <c r="H6" s="13" t="s">
        <v>18</v>
      </c>
      <c r="I6" s="13" t="s">
        <v>26</v>
      </c>
      <c r="J6" s="8"/>
      <c r="K6" s="13" t="s">
        <v>16</v>
      </c>
      <c r="L6" s="13" t="s">
        <v>17</v>
      </c>
      <c r="M6" s="18" t="s">
        <v>18</v>
      </c>
      <c r="N6" s="8"/>
      <c r="O6" s="13" t="s">
        <v>39</v>
      </c>
      <c r="P6" s="13" t="s">
        <v>42</v>
      </c>
      <c r="Q6" s="13" t="s">
        <v>43</v>
      </c>
      <c r="R6" s="8"/>
      <c r="S6" s="8" t="str">
        <f>"305,0"</f>
        <v>305,0</v>
      </c>
      <c r="T6" s="8" t="str">
        <f>"332,8160"</f>
        <v>332,8160</v>
      </c>
      <c r="U6" s="7" t="s">
        <v>81</v>
      </c>
    </row>
    <row r="7" spans="1:21">
      <c r="B7" s="5" t="s">
        <v>7</v>
      </c>
    </row>
    <row r="8" spans="1:21" ht="16">
      <c r="A8" s="28" t="s">
        <v>49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21">
      <c r="A9" s="8" t="s">
        <v>68</v>
      </c>
      <c r="B9" s="7" t="s">
        <v>82</v>
      </c>
      <c r="C9" s="7" t="s">
        <v>83</v>
      </c>
      <c r="D9" s="7" t="s">
        <v>84</v>
      </c>
      <c r="E9" s="7" t="s">
        <v>237</v>
      </c>
      <c r="F9" s="7" t="s">
        <v>37</v>
      </c>
      <c r="G9" s="13" t="s">
        <v>54</v>
      </c>
      <c r="H9" s="13" t="s">
        <v>60</v>
      </c>
      <c r="I9" s="18" t="s">
        <v>85</v>
      </c>
      <c r="J9" s="8"/>
      <c r="K9" s="13" t="s">
        <v>86</v>
      </c>
      <c r="L9" s="13" t="s">
        <v>87</v>
      </c>
      <c r="M9" s="18" t="s">
        <v>88</v>
      </c>
      <c r="N9" s="8"/>
      <c r="O9" s="13" t="s">
        <v>60</v>
      </c>
      <c r="P9" s="13" t="s">
        <v>85</v>
      </c>
      <c r="Q9" s="13" t="s">
        <v>56</v>
      </c>
      <c r="R9" s="8"/>
      <c r="S9" s="8" t="str">
        <f>"545,0"</f>
        <v>545,0</v>
      </c>
      <c r="T9" s="8" t="str">
        <f>"505,2150"</f>
        <v>505,2150</v>
      </c>
      <c r="U9" s="7"/>
    </row>
    <row r="10" spans="1:21">
      <c r="B10" s="5" t="s">
        <v>7</v>
      </c>
    </row>
    <row r="11" spans="1:21">
      <c r="B11" s="5" t="s">
        <v>7</v>
      </c>
      <c r="C11" s="6"/>
      <c r="D11" s="6"/>
      <c r="E11" s="6"/>
      <c r="F11" s="6"/>
      <c r="P11" s="5"/>
      <c r="Q11" s="3"/>
      <c r="R11" s="3"/>
      <c r="S11" s="3"/>
      <c r="T11" s="3"/>
      <c r="U11" s="3"/>
    </row>
    <row r="12" spans="1:21">
      <c r="B12" s="5" t="s">
        <v>7</v>
      </c>
      <c r="C12" s="6"/>
      <c r="D12" s="6"/>
      <c r="E12" s="6"/>
      <c r="F12" s="6"/>
      <c r="P12" s="5"/>
      <c r="Q12" s="3"/>
      <c r="R12" s="3"/>
      <c r="S12" s="3"/>
      <c r="T12" s="3"/>
      <c r="U12" s="3"/>
    </row>
    <row r="13" spans="1:21">
      <c r="B13" s="5" t="s">
        <v>7</v>
      </c>
      <c r="C13" s="6"/>
      <c r="D13" s="6"/>
      <c r="E13" s="6"/>
      <c r="F13" s="6"/>
      <c r="P13" s="5"/>
      <c r="Q13" s="3"/>
      <c r="R13" s="3"/>
      <c r="S13" s="3"/>
      <c r="T13" s="3"/>
      <c r="U13" s="3"/>
    </row>
    <row r="14" spans="1:21">
      <c r="B14" s="5" t="s">
        <v>7</v>
      </c>
      <c r="C14" s="6"/>
      <c r="D14" s="6"/>
      <c r="E14" s="6"/>
      <c r="F14" s="6"/>
      <c r="P14" s="5"/>
      <c r="Q14" s="3"/>
      <c r="R14" s="3"/>
      <c r="S14" s="3"/>
      <c r="T14" s="3"/>
      <c r="U14" s="3"/>
    </row>
    <row r="15" spans="1:21">
      <c r="B15" s="5" t="s">
        <v>7</v>
      </c>
      <c r="C15" s="6"/>
      <c r="D15" s="6"/>
      <c r="E15" s="6"/>
      <c r="F15" s="6"/>
      <c r="P15" s="5"/>
      <c r="Q15" s="3"/>
      <c r="R15" s="3"/>
      <c r="S15" s="3"/>
      <c r="T15" s="3"/>
      <c r="U15" s="3"/>
    </row>
    <row r="16" spans="1:21">
      <c r="B16" s="5" t="s">
        <v>7</v>
      </c>
      <c r="C16" s="6"/>
      <c r="D16" s="6"/>
      <c r="E16" s="6"/>
      <c r="F16" s="6"/>
      <c r="P16" s="5"/>
      <c r="Q16" s="3"/>
      <c r="R16" s="3"/>
      <c r="S16" s="3"/>
      <c r="T16" s="3"/>
      <c r="U16" s="3"/>
    </row>
    <row r="17" spans="2:21">
      <c r="B17" s="5" t="s">
        <v>7</v>
      </c>
      <c r="C17" s="6"/>
      <c r="D17" s="6"/>
      <c r="E17" s="6"/>
      <c r="F17" s="6"/>
      <c r="P17" s="5"/>
      <c r="Q17" s="3"/>
      <c r="R17" s="3"/>
      <c r="S17" s="3"/>
      <c r="T17" s="3"/>
      <c r="U17" s="3"/>
    </row>
    <row r="18" spans="2:21">
      <c r="B18" s="5" t="s">
        <v>7</v>
      </c>
      <c r="C18" s="6"/>
      <c r="D18" s="6"/>
      <c r="E18" s="6"/>
      <c r="F18" s="6"/>
      <c r="P18" s="5"/>
      <c r="Q18" s="3"/>
      <c r="R18" s="3"/>
      <c r="S18" s="3"/>
      <c r="T18" s="3"/>
      <c r="U18" s="3"/>
    </row>
    <row r="19" spans="2:21">
      <c r="B19" s="5" t="s">
        <v>7</v>
      </c>
      <c r="C19" s="6"/>
      <c r="D19" s="6"/>
      <c r="E19" s="6"/>
      <c r="F19" s="6"/>
      <c r="P19" s="5"/>
      <c r="Q19" s="3"/>
      <c r="R19" s="3"/>
      <c r="S19" s="3"/>
      <c r="T19" s="3"/>
      <c r="U19" s="3"/>
    </row>
    <row r="20" spans="2:21">
      <c r="B20" s="5" t="s">
        <v>7</v>
      </c>
      <c r="C20" s="6"/>
      <c r="D20" s="6"/>
      <c r="E20" s="6"/>
      <c r="F20" s="6"/>
      <c r="P20" s="5"/>
      <c r="Q20" s="3"/>
      <c r="R20" s="3"/>
      <c r="S20" s="3"/>
      <c r="T20" s="3"/>
      <c r="U20" s="3"/>
    </row>
    <row r="21" spans="2:21">
      <c r="B21" s="5" t="s">
        <v>7</v>
      </c>
      <c r="C21" s="6"/>
      <c r="D21" s="6"/>
      <c r="E21" s="6"/>
      <c r="F21" s="6"/>
      <c r="P21" s="5"/>
      <c r="Q21" s="3"/>
      <c r="R21" s="3"/>
      <c r="S21" s="3"/>
      <c r="T21" s="3"/>
      <c r="U21" s="3"/>
    </row>
    <row r="22" spans="2:21">
      <c r="B22" s="5" t="s">
        <v>7</v>
      </c>
      <c r="C22" s="6"/>
      <c r="D22" s="6"/>
      <c r="E22" s="6"/>
      <c r="F22" s="6"/>
      <c r="P22" s="5"/>
      <c r="Q22" s="3"/>
      <c r="R22" s="3"/>
      <c r="S22" s="3"/>
      <c r="T22" s="3"/>
      <c r="U22" s="3"/>
    </row>
    <row r="23" spans="2:21">
      <c r="B23" s="5" t="s">
        <v>7</v>
      </c>
      <c r="C23" s="6"/>
      <c r="D23" s="6"/>
      <c r="E23" s="6"/>
      <c r="F23" s="6"/>
      <c r="P23" s="5"/>
      <c r="Q23" s="3"/>
      <c r="R23" s="3"/>
      <c r="S23" s="3"/>
      <c r="T23" s="3"/>
      <c r="U23" s="3"/>
    </row>
    <row r="24" spans="2:21">
      <c r="B24" s="5" t="s">
        <v>7</v>
      </c>
      <c r="C24" s="6"/>
      <c r="D24" s="6"/>
      <c r="E24" s="6"/>
      <c r="F24" s="6"/>
      <c r="P24" s="5"/>
      <c r="Q24" s="3"/>
      <c r="R24" s="3"/>
      <c r="S24" s="3"/>
      <c r="T24" s="3"/>
      <c r="U24" s="3"/>
    </row>
    <row r="25" spans="2:21">
      <c r="B25" s="5" t="s">
        <v>7</v>
      </c>
      <c r="C25" s="6"/>
      <c r="D25" s="6"/>
      <c r="E25" s="6"/>
      <c r="F25" s="6"/>
      <c r="P25" s="5"/>
      <c r="Q25" s="3"/>
      <c r="R25" s="3"/>
      <c r="S25" s="3"/>
      <c r="T25" s="3"/>
      <c r="U25" s="3"/>
    </row>
    <row r="26" spans="2:21">
      <c r="B26" s="5" t="s">
        <v>7</v>
      </c>
      <c r="C26" s="6"/>
      <c r="D26" s="6"/>
      <c r="E26" s="6"/>
      <c r="F26" s="6"/>
      <c r="P26" s="5"/>
      <c r="Q26" s="3"/>
      <c r="R26" s="3"/>
      <c r="S26" s="3"/>
      <c r="T26" s="3"/>
      <c r="U26" s="3"/>
    </row>
    <row r="27" spans="2:21">
      <c r="B27" s="5" t="s">
        <v>7</v>
      </c>
      <c r="C27" s="6"/>
      <c r="D27" s="6"/>
      <c r="E27" s="6"/>
      <c r="F27" s="6"/>
      <c r="P27" s="5"/>
      <c r="Q27" s="3"/>
      <c r="R27" s="3"/>
      <c r="S27" s="3"/>
      <c r="T27" s="3"/>
      <c r="U27" s="3"/>
    </row>
    <row r="28" spans="2:21">
      <c r="B28" s="5" t="s">
        <v>7</v>
      </c>
      <c r="C28" s="6"/>
      <c r="D28" s="6"/>
      <c r="E28" s="6"/>
      <c r="F28" s="6"/>
      <c r="P28" s="5"/>
      <c r="Q28" s="3"/>
      <c r="R28" s="3"/>
      <c r="S28" s="3"/>
      <c r="T28" s="3"/>
      <c r="U28" s="3"/>
    </row>
    <row r="29" spans="2:21">
      <c r="C29" s="6"/>
      <c r="D29" s="6"/>
      <c r="E29" s="6"/>
      <c r="F29" s="6"/>
      <c r="P29" s="5"/>
      <c r="Q29" s="3"/>
      <c r="R29" s="3"/>
      <c r="S29" s="3"/>
      <c r="T29" s="3"/>
      <c r="U29" s="3"/>
    </row>
    <row r="30" spans="2:21">
      <c r="C30" s="6"/>
      <c r="D30" s="6"/>
      <c r="E30" s="6"/>
      <c r="F30" s="6"/>
      <c r="P30" s="5"/>
      <c r="Q30" s="3"/>
      <c r="R30" s="3"/>
      <c r="S30" s="3"/>
      <c r="T30" s="3"/>
      <c r="U30" s="3"/>
    </row>
    <row r="31" spans="2:21">
      <c r="C31" s="6"/>
      <c r="D31" s="6"/>
      <c r="E31" s="6"/>
      <c r="F31" s="6"/>
      <c r="P31" s="5"/>
      <c r="Q31" s="3"/>
      <c r="R31" s="3"/>
      <c r="S31" s="3"/>
      <c r="T31" s="3"/>
      <c r="U31" s="3"/>
    </row>
    <row r="32" spans="2:21">
      <c r="C32" s="6"/>
      <c r="D32" s="6"/>
      <c r="E32" s="6"/>
      <c r="F32" s="6"/>
      <c r="P32" s="5"/>
      <c r="Q32" s="3"/>
      <c r="R32" s="3"/>
      <c r="S32" s="3"/>
      <c r="T32" s="3"/>
      <c r="U32" s="3"/>
    </row>
    <row r="33" spans="3:21">
      <c r="C33" s="6"/>
      <c r="D33" s="6"/>
      <c r="E33" s="6"/>
      <c r="F33" s="6"/>
      <c r="P33" s="5"/>
      <c r="Q33" s="3"/>
      <c r="R33" s="3"/>
      <c r="S33" s="3"/>
      <c r="T33" s="3"/>
      <c r="U33" s="3"/>
    </row>
    <row r="34" spans="3:21">
      <c r="C34" s="6"/>
      <c r="D34" s="6"/>
      <c r="E34" s="6"/>
      <c r="F34" s="6"/>
      <c r="P34" s="5"/>
      <c r="Q34" s="3"/>
      <c r="R34" s="3"/>
      <c r="S34" s="3"/>
      <c r="T34" s="3"/>
      <c r="U34" s="3"/>
    </row>
    <row r="35" spans="3:21">
      <c r="C35" s="6"/>
      <c r="D35" s="6"/>
      <c r="E35" s="6"/>
      <c r="F35" s="6"/>
      <c r="P35" s="5"/>
      <c r="Q35" s="3"/>
      <c r="R35" s="3"/>
      <c r="S35" s="3"/>
      <c r="T35" s="3"/>
      <c r="U35" s="3"/>
    </row>
    <row r="36" spans="3:21">
      <c r="C36" s="6"/>
      <c r="D36" s="6"/>
      <c r="E36" s="6"/>
      <c r="F36" s="6"/>
      <c r="P36" s="5"/>
      <c r="Q36" s="3"/>
      <c r="R36" s="3"/>
      <c r="S36" s="3"/>
      <c r="T36" s="3"/>
      <c r="U36" s="3"/>
    </row>
    <row r="37" spans="3:21">
      <c r="C37" s="6"/>
      <c r="D37" s="6"/>
      <c r="E37" s="6"/>
      <c r="F37" s="6"/>
      <c r="P37" s="5"/>
      <c r="Q37" s="3"/>
      <c r="R37" s="3"/>
      <c r="S37" s="3"/>
      <c r="T37" s="3"/>
      <c r="U37" s="3"/>
    </row>
    <row r="38" spans="3:21">
      <c r="C38" s="6"/>
      <c r="D38" s="6"/>
      <c r="E38" s="6"/>
      <c r="F38" s="6"/>
      <c r="P38" s="5"/>
      <c r="Q38" s="3"/>
      <c r="R38" s="3"/>
      <c r="S38" s="3"/>
      <c r="T38" s="3"/>
      <c r="U38" s="3"/>
    </row>
    <row r="39" spans="3:21">
      <c r="C39" s="6"/>
      <c r="D39" s="6"/>
      <c r="E39" s="6"/>
      <c r="F39" s="6"/>
      <c r="P39" s="5"/>
      <c r="Q39" s="3"/>
      <c r="R39" s="3"/>
      <c r="S39" s="3"/>
      <c r="T39" s="3"/>
      <c r="U39" s="3"/>
    </row>
    <row r="40" spans="3:21">
      <c r="C40" s="6"/>
      <c r="D40" s="6"/>
      <c r="E40" s="6"/>
      <c r="F40" s="6"/>
      <c r="P40" s="5"/>
      <c r="Q40" s="3"/>
      <c r="R40" s="3"/>
      <c r="S40" s="3"/>
      <c r="T40" s="3"/>
      <c r="U40" s="3"/>
    </row>
    <row r="41" spans="3:21">
      <c r="C41" s="6"/>
      <c r="D41" s="6"/>
      <c r="E41" s="6"/>
      <c r="F41" s="6"/>
      <c r="P41" s="5"/>
      <c r="Q41" s="3"/>
      <c r="R41" s="3"/>
      <c r="S41" s="3"/>
      <c r="T41" s="3"/>
      <c r="U41" s="3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2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5" style="5" customWidth="1"/>
    <col min="22" max="16384" width="9.1640625" style="3"/>
  </cols>
  <sheetData>
    <row r="1" spans="1:21" s="2" customFormat="1" ht="29" customHeight="1">
      <c r="A1" s="38" t="s">
        <v>199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8</v>
      </c>
      <c r="H3" s="32"/>
      <c r="I3" s="32"/>
      <c r="J3" s="32"/>
      <c r="K3" s="32" t="s">
        <v>9</v>
      </c>
      <c r="L3" s="32"/>
      <c r="M3" s="32"/>
      <c r="N3" s="32"/>
      <c r="O3" s="32" t="s">
        <v>10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44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68</v>
      </c>
      <c r="B6" s="7" t="s">
        <v>70</v>
      </c>
      <c r="C6" s="7" t="s">
        <v>71</v>
      </c>
      <c r="D6" s="7" t="s">
        <v>72</v>
      </c>
      <c r="E6" s="7" t="s">
        <v>237</v>
      </c>
      <c r="F6" s="7" t="s">
        <v>73</v>
      </c>
      <c r="G6" s="13" t="s">
        <v>55</v>
      </c>
      <c r="H6" s="13" t="s">
        <v>56</v>
      </c>
      <c r="I6" s="13" t="s">
        <v>74</v>
      </c>
      <c r="J6" s="8"/>
      <c r="K6" s="13" t="s">
        <v>57</v>
      </c>
      <c r="L6" s="13" t="s">
        <v>75</v>
      </c>
      <c r="M6" s="18" t="s">
        <v>76</v>
      </c>
      <c r="N6" s="8"/>
      <c r="O6" s="13" t="s">
        <v>56</v>
      </c>
      <c r="P6" s="13" t="s">
        <v>67</v>
      </c>
      <c r="Q6" s="18" t="s">
        <v>77</v>
      </c>
      <c r="R6" s="8"/>
      <c r="S6" s="8" t="str">
        <f>"610,0"</f>
        <v>610,0</v>
      </c>
      <c r="T6" s="8" t="str">
        <f>"591,5780"</f>
        <v>591,5780</v>
      </c>
      <c r="U6" s="7" t="s">
        <v>208</v>
      </c>
    </row>
    <row r="7" spans="1:21">
      <c r="B7" s="5" t="s">
        <v>7</v>
      </c>
    </row>
    <row r="8" spans="1:21">
      <c r="B8" s="5" t="s">
        <v>7</v>
      </c>
      <c r="C8" s="6"/>
      <c r="D8" s="6"/>
      <c r="E8" s="6"/>
      <c r="F8" s="6"/>
      <c r="P8" s="5"/>
      <c r="Q8" s="3"/>
      <c r="R8" s="3"/>
      <c r="S8" s="3"/>
      <c r="T8" s="3"/>
      <c r="U8" s="3"/>
    </row>
    <row r="9" spans="1:21">
      <c r="B9" s="5" t="s">
        <v>7</v>
      </c>
      <c r="C9" s="6"/>
      <c r="D9" s="6"/>
      <c r="E9" s="6"/>
      <c r="F9" s="6"/>
      <c r="P9" s="5"/>
      <c r="Q9" s="3"/>
      <c r="R9" s="3"/>
      <c r="S9" s="3"/>
      <c r="T9" s="3"/>
      <c r="U9" s="3"/>
    </row>
    <row r="10" spans="1:21">
      <c r="B10" s="5" t="s">
        <v>7</v>
      </c>
      <c r="C10" s="6"/>
      <c r="D10" s="6"/>
      <c r="E10" s="6"/>
      <c r="F10" s="6"/>
      <c r="P10" s="5"/>
      <c r="Q10" s="3"/>
      <c r="R10" s="3"/>
      <c r="S10" s="3"/>
      <c r="T10" s="3"/>
      <c r="U10" s="3"/>
    </row>
    <row r="11" spans="1:21">
      <c r="B11" s="5" t="s">
        <v>7</v>
      </c>
      <c r="C11" s="6"/>
      <c r="D11" s="6"/>
      <c r="E11" s="6"/>
      <c r="F11" s="6"/>
      <c r="P11" s="5"/>
      <c r="Q11" s="3"/>
      <c r="R11" s="3"/>
      <c r="S11" s="3"/>
      <c r="T11" s="3"/>
      <c r="U11" s="3"/>
    </row>
    <row r="12" spans="1:21">
      <c r="B12" s="5" t="s">
        <v>7</v>
      </c>
      <c r="C12" s="6"/>
      <c r="D12" s="6"/>
      <c r="E12" s="6"/>
      <c r="F12" s="6"/>
      <c r="P12" s="5"/>
      <c r="Q12" s="3"/>
      <c r="R12" s="3"/>
      <c r="S12" s="3"/>
      <c r="T12" s="3"/>
      <c r="U12" s="3"/>
    </row>
    <row r="13" spans="1:21">
      <c r="B13" s="5" t="s">
        <v>7</v>
      </c>
      <c r="C13" s="6"/>
      <c r="D13" s="6"/>
      <c r="E13" s="6"/>
      <c r="F13" s="6"/>
      <c r="P13" s="5"/>
      <c r="Q13" s="3"/>
      <c r="R13" s="3"/>
      <c r="S13" s="3"/>
      <c r="T13" s="3"/>
      <c r="U13" s="3"/>
    </row>
    <row r="14" spans="1:21">
      <c r="B14" s="5" t="s">
        <v>7</v>
      </c>
      <c r="C14" s="6"/>
      <c r="D14" s="6"/>
      <c r="E14" s="6"/>
      <c r="F14" s="6"/>
      <c r="P14" s="5"/>
      <c r="Q14" s="3"/>
      <c r="R14" s="3"/>
      <c r="S14" s="3"/>
      <c r="T14" s="3"/>
      <c r="U14" s="3"/>
    </row>
    <row r="15" spans="1:21">
      <c r="B15" s="5" t="s">
        <v>7</v>
      </c>
      <c r="C15" s="6"/>
      <c r="D15" s="6"/>
      <c r="E15" s="6"/>
      <c r="F15" s="6"/>
      <c r="P15" s="5"/>
      <c r="Q15" s="3"/>
      <c r="R15" s="3"/>
      <c r="S15" s="3"/>
      <c r="T15" s="3"/>
      <c r="U15" s="3"/>
    </row>
    <row r="16" spans="1:21">
      <c r="B16" s="5" t="s">
        <v>7</v>
      </c>
      <c r="C16" s="6"/>
      <c r="D16" s="6"/>
      <c r="E16" s="6"/>
      <c r="F16" s="6"/>
      <c r="P16" s="5"/>
      <c r="Q16" s="3"/>
      <c r="R16" s="3"/>
      <c r="S16" s="3"/>
      <c r="T16" s="3"/>
      <c r="U16" s="3"/>
    </row>
    <row r="17" spans="2:21">
      <c r="B17" s="5" t="s">
        <v>7</v>
      </c>
      <c r="C17" s="6"/>
      <c r="D17" s="6"/>
      <c r="E17" s="6"/>
      <c r="F17" s="6"/>
      <c r="P17" s="5"/>
      <c r="Q17" s="3"/>
      <c r="R17" s="3"/>
      <c r="S17" s="3"/>
      <c r="T17" s="3"/>
      <c r="U17" s="3"/>
    </row>
    <row r="18" spans="2:21">
      <c r="B18" s="5" t="s">
        <v>7</v>
      </c>
      <c r="C18" s="6"/>
      <c r="D18" s="6"/>
      <c r="E18" s="6"/>
      <c r="F18" s="6"/>
      <c r="P18" s="5"/>
      <c r="Q18" s="3"/>
      <c r="R18" s="3"/>
      <c r="S18" s="3"/>
      <c r="T18" s="3"/>
      <c r="U18" s="3"/>
    </row>
    <row r="19" spans="2:21">
      <c r="B19" s="5" t="s">
        <v>7</v>
      </c>
      <c r="C19" s="6"/>
      <c r="D19" s="6"/>
      <c r="E19" s="6"/>
      <c r="F19" s="6"/>
      <c r="P19" s="5"/>
      <c r="Q19" s="3"/>
      <c r="R19" s="3"/>
      <c r="S19" s="3"/>
      <c r="T19" s="3"/>
      <c r="U19" s="3"/>
    </row>
    <row r="20" spans="2:21">
      <c r="B20" s="5" t="s">
        <v>7</v>
      </c>
      <c r="C20" s="6"/>
      <c r="D20" s="6"/>
      <c r="E20" s="6"/>
      <c r="F20" s="6"/>
      <c r="P20" s="5"/>
      <c r="Q20" s="3"/>
      <c r="R20" s="3"/>
      <c r="S20" s="3"/>
      <c r="T20" s="3"/>
      <c r="U20" s="3"/>
    </row>
    <row r="21" spans="2:21">
      <c r="B21" s="5" t="s">
        <v>7</v>
      </c>
      <c r="C21" s="6"/>
      <c r="D21" s="6"/>
      <c r="E21" s="6"/>
      <c r="F21" s="6"/>
      <c r="P21" s="5"/>
      <c r="Q21" s="3"/>
      <c r="R21" s="3"/>
      <c r="S21" s="3"/>
      <c r="T21" s="3"/>
      <c r="U21" s="3"/>
    </row>
    <row r="22" spans="2:21">
      <c r="C22" s="6"/>
      <c r="D22" s="6"/>
      <c r="E22" s="6"/>
      <c r="F22" s="6"/>
      <c r="P22" s="5"/>
      <c r="Q22" s="3"/>
      <c r="R22" s="3"/>
      <c r="S22" s="3"/>
      <c r="T22" s="3"/>
      <c r="U22" s="3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2.5" style="5" customWidth="1"/>
    <col min="6" max="6" width="30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38" t="s">
        <v>200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8</v>
      </c>
      <c r="H3" s="32"/>
      <c r="I3" s="32"/>
      <c r="J3" s="32"/>
      <c r="K3" s="32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49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68</v>
      </c>
      <c r="B6" s="7" t="s">
        <v>50</v>
      </c>
      <c r="C6" s="7" t="s">
        <v>51</v>
      </c>
      <c r="D6" s="7" t="s">
        <v>52</v>
      </c>
      <c r="E6" s="7" t="s">
        <v>237</v>
      </c>
      <c r="F6" s="7" t="s">
        <v>53</v>
      </c>
      <c r="G6" s="13" t="s">
        <v>54</v>
      </c>
      <c r="H6" s="13" t="s">
        <v>55</v>
      </c>
      <c r="I6" s="13" t="s">
        <v>56</v>
      </c>
      <c r="J6" s="8"/>
      <c r="K6" s="8" t="str">
        <f>"210,0"</f>
        <v>210,0</v>
      </c>
      <c r="L6" s="8" t="str">
        <f>"193,0740"</f>
        <v>193,0740</v>
      </c>
      <c r="M6" s="7"/>
    </row>
    <row r="7" spans="1:13">
      <c r="B7" s="5" t="s">
        <v>7</v>
      </c>
    </row>
    <row r="8" spans="1:13">
      <c r="B8" s="6"/>
      <c r="C8" s="6"/>
      <c r="D8" s="6"/>
      <c r="E8" s="6"/>
      <c r="F8" s="6"/>
      <c r="G8" s="5"/>
      <c r="H8" s="3"/>
      <c r="I8" s="3"/>
      <c r="J8" s="3"/>
      <c r="K8" s="3"/>
      <c r="L8" s="3"/>
      <c r="M8" s="3"/>
    </row>
    <row r="9" spans="1:13">
      <c r="B9" s="6"/>
      <c r="C9" s="6"/>
      <c r="D9" s="6"/>
      <c r="E9" s="6"/>
      <c r="F9" s="6"/>
      <c r="G9" s="5"/>
      <c r="H9" s="3"/>
      <c r="I9" s="3"/>
      <c r="J9" s="3"/>
      <c r="K9" s="3"/>
      <c r="L9" s="3"/>
      <c r="M9" s="3"/>
    </row>
    <row r="10" spans="1:13">
      <c r="B10" s="6"/>
      <c r="C10" s="6"/>
      <c r="D10" s="6"/>
      <c r="E10" s="6"/>
      <c r="F10" s="6"/>
      <c r="G10" s="5"/>
      <c r="H10" s="3"/>
      <c r="I10" s="3"/>
      <c r="J10" s="3"/>
      <c r="K10" s="3"/>
      <c r="L10" s="3"/>
      <c r="M10" s="3"/>
    </row>
    <row r="11" spans="1:13">
      <c r="B11" s="6"/>
      <c r="C11" s="6"/>
      <c r="D11" s="6"/>
      <c r="E11" s="6"/>
      <c r="F11" s="6"/>
      <c r="G11" s="5"/>
      <c r="H11" s="3"/>
      <c r="I11" s="3"/>
      <c r="J11" s="3"/>
      <c r="K11" s="3"/>
      <c r="L11" s="3"/>
      <c r="M11" s="3"/>
    </row>
    <row r="12" spans="1:13">
      <c r="B12" s="6"/>
      <c r="C12" s="6"/>
      <c r="D12" s="6"/>
      <c r="E12" s="6"/>
      <c r="F12" s="6"/>
      <c r="G12" s="5"/>
      <c r="H12" s="3"/>
      <c r="I12" s="3"/>
      <c r="J12" s="3"/>
      <c r="K12" s="3"/>
      <c r="L12" s="3"/>
      <c r="M12" s="3"/>
    </row>
    <row r="13" spans="1:13">
      <c r="B13" s="6"/>
      <c r="C13" s="6"/>
      <c r="D13" s="6"/>
      <c r="E13" s="6"/>
      <c r="F13" s="6"/>
      <c r="G13" s="5"/>
      <c r="H13" s="3"/>
      <c r="I13" s="3"/>
      <c r="J13" s="3"/>
      <c r="K13" s="3"/>
      <c r="L13" s="3"/>
      <c r="M13" s="3"/>
    </row>
    <row r="14" spans="1:13">
      <c r="B14" s="6"/>
      <c r="C14" s="6"/>
      <c r="D14" s="6"/>
      <c r="E14" s="6"/>
      <c r="F14" s="6"/>
      <c r="G14" s="5"/>
      <c r="H14" s="3"/>
      <c r="I14" s="3"/>
      <c r="J14" s="3"/>
      <c r="K14" s="3"/>
      <c r="L14" s="3"/>
      <c r="M14" s="3"/>
    </row>
    <row r="15" spans="1:13">
      <c r="B15" s="6"/>
      <c r="C15" s="6"/>
      <c r="D15" s="6"/>
      <c r="E15" s="6"/>
      <c r="F15" s="6"/>
      <c r="G15" s="5"/>
      <c r="H15" s="3"/>
      <c r="I15" s="3"/>
      <c r="J15" s="3"/>
      <c r="K15" s="3"/>
      <c r="L15" s="3"/>
      <c r="M15" s="3"/>
    </row>
    <row r="16" spans="1:13">
      <c r="B16" s="6"/>
      <c r="C16" s="6"/>
      <c r="D16" s="6"/>
      <c r="E16" s="6"/>
      <c r="F16" s="6"/>
      <c r="G16" s="5"/>
      <c r="H16" s="3"/>
      <c r="I16" s="3"/>
      <c r="J16" s="3"/>
      <c r="K16" s="3"/>
      <c r="L16" s="3"/>
      <c r="M16" s="3"/>
    </row>
    <row r="17" spans="2:13">
      <c r="B17" s="6"/>
      <c r="C17" s="6"/>
      <c r="D17" s="6"/>
      <c r="E17" s="6"/>
      <c r="F17" s="6"/>
      <c r="G17" s="5"/>
      <c r="H17" s="3"/>
      <c r="I17" s="3"/>
      <c r="J17" s="3"/>
      <c r="K17" s="3"/>
      <c r="L17" s="3"/>
      <c r="M17" s="3"/>
    </row>
    <row r="18" spans="2:13">
      <c r="B18" s="6"/>
      <c r="C18" s="6"/>
      <c r="D18" s="6"/>
      <c r="E18" s="6"/>
      <c r="F18" s="6"/>
      <c r="G18" s="5"/>
      <c r="H18" s="3"/>
      <c r="I18" s="3"/>
      <c r="J18" s="3"/>
      <c r="K18" s="3"/>
      <c r="L18" s="3"/>
      <c r="M18" s="3"/>
    </row>
    <row r="19" spans="2:13">
      <c r="B19" s="6"/>
      <c r="C19" s="6"/>
      <c r="D19" s="6"/>
      <c r="E19" s="6"/>
      <c r="F19" s="6"/>
      <c r="G19" s="5"/>
      <c r="H19" s="3"/>
      <c r="I19" s="3"/>
      <c r="J19" s="3"/>
      <c r="K19" s="3"/>
      <c r="L19" s="3"/>
      <c r="M19" s="3"/>
    </row>
    <row r="20" spans="2:13">
      <c r="B20" s="6"/>
      <c r="C20" s="6"/>
      <c r="D20" s="6"/>
      <c r="E20" s="6"/>
      <c r="F20" s="6"/>
      <c r="G20" s="5"/>
      <c r="H20" s="3"/>
      <c r="I20" s="3"/>
      <c r="J20" s="3"/>
      <c r="K20" s="3"/>
      <c r="L20" s="3"/>
      <c r="M20" s="3"/>
    </row>
    <row r="21" spans="2:13">
      <c r="B21" s="6"/>
      <c r="C21" s="6"/>
      <c r="D21" s="6"/>
      <c r="E21" s="6"/>
      <c r="F21" s="6"/>
      <c r="G21" s="5"/>
      <c r="H21" s="3"/>
      <c r="I21" s="3"/>
      <c r="J21" s="3"/>
      <c r="K21" s="3"/>
      <c r="L21" s="3"/>
      <c r="M21" s="3"/>
    </row>
    <row r="22" spans="2:13">
      <c r="B22" s="6"/>
      <c r="C22" s="6"/>
      <c r="D22" s="6"/>
      <c r="E22" s="6"/>
      <c r="F22" s="6"/>
      <c r="G22" s="5"/>
      <c r="H22" s="3"/>
      <c r="I22" s="3"/>
      <c r="J22" s="3"/>
      <c r="K22" s="3"/>
      <c r="L22" s="3"/>
      <c r="M22" s="3"/>
    </row>
    <row r="23" spans="2:13">
      <c r="B23" s="6"/>
      <c r="C23" s="6"/>
      <c r="D23" s="6"/>
      <c r="E23" s="6"/>
      <c r="F23" s="6"/>
      <c r="G23" s="5"/>
      <c r="H23" s="3"/>
      <c r="I23" s="3"/>
      <c r="J23" s="3"/>
      <c r="K23" s="3"/>
      <c r="L23" s="3"/>
      <c r="M23" s="3"/>
    </row>
    <row r="24" spans="2:13">
      <c r="B24" s="6"/>
      <c r="C24" s="6"/>
      <c r="D24" s="6"/>
      <c r="E24" s="6"/>
      <c r="F24" s="6"/>
      <c r="G24" s="5"/>
      <c r="H24" s="3"/>
      <c r="I24" s="3"/>
      <c r="J24" s="3"/>
      <c r="K24" s="3"/>
      <c r="L24" s="3"/>
      <c r="M24" s="3"/>
    </row>
    <row r="25" spans="2:13">
      <c r="B25" s="6"/>
      <c r="C25" s="6"/>
      <c r="D25" s="6"/>
      <c r="E25" s="6"/>
      <c r="F25" s="6"/>
      <c r="G25" s="5"/>
      <c r="H25" s="3"/>
      <c r="I25" s="3"/>
      <c r="J25" s="3"/>
      <c r="K25" s="3"/>
      <c r="L25" s="3"/>
      <c r="M25" s="3"/>
    </row>
    <row r="26" spans="2:13">
      <c r="B26" s="6"/>
      <c r="C26" s="6"/>
      <c r="D26" s="6"/>
      <c r="E26" s="6"/>
      <c r="F26" s="6"/>
      <c r="G26" s="5"/>
      <c r="H26" s="3"/>
      <c r="I26" s="3"/>
      <c r="J26" s="3"/>
      <c r="K26" s="3"/>
      <c r="L26" s="3"/>
      <c r="M26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6.332031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6640625" style="5" customWidth="1"/>
    <col min="14" max="16384" width="9.1640625" style="3"/>
  </cols>
  <sheetData>
    <row r="1" spans="1:13" s="2" customFormat="1" ht="29" customHeight="1">
      <c r="A1" s="38" t="s">
        <v>201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9</v>
      </c>
      <c r="H3" s="32"/>
      <c r="I3" s="32"/>
      <c r="J3" s="32"/>
      <c r="K3" s="32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68</v>
      </c>
      <c r="B6" s="7" t="s">
        <v>140</v>
      </c>
      <c r="C6" s="7" t="s">
        <v>215</v>
      </c>
      <c r="D6" s="7" t="s">
        <v>141</v>
      </c>
      <c r="E6" s="7" t="s">
        <v>239</v>
      </c>
      <c r="F6" s="7" t="s">
        <v>142</v>
      </c>
      <c r="G6" s="13" t="s">
        <v>143</v>
      </c>
      <c r="H6" s="13" t="s">
        <v>144</v>
      </c>
      <c r="I6" s="13" t="s">
        <v>145</v>
      </c>
      <c r="J6" s="8"/>
      <c r="K6" s="8" t="str">
        <f>"32,5"</f>
        <v>32,5</v>
      </c>
      <c r="L6" s="8" t="str">
        <f>"63,5375"</f>
        <v>63,5375</v>
      </c>
      <c r="M6" s="7"/>
    </row>
    <row r="7" spans="1:13">
      <c r="B7" s="5" t="s">
        <v>7</v>
      </c>
    </row>
    <row r="8" spans="1:13" ht="16">
      <c r="A8" s="28" t="s">
        <v>113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68</v>
      </c>
      <c r="B9" s="7" t="s">
        <v>146</v>
      </c>
      <c r="C9" s="7" t="s">
        <v>216</v>
      </c>
      <c r="D9" s="7" t="s">
        <v>147</v>
      </c>
      <c r="E9" s="7" t="s">
        <v>239</v>
      </c>
      <c r="F9" s="7" t="s">
        <v>207</v>
      </c>
      <c r="G9" s="13" t="s">
        <v>25</v>
      </c>
      <c r="H9" s="13" t="s">
        <v>26</v>
      </c>
      <c r="I9" s="18" t="s">
        <v>123</v>
      </c>
      <c r="J9" s="8"/>
      <c r="K9" s="8" t="str">
        <f>"90,0"</f>
        <v>90,0</v>
      </c>
      <c r="L9" s="8" t="str">
        <f>"117,9900"</f>
        <v>117,9900</v>
      </c>
      <c r="M9" s="7" t="s">
        <v>231</v>
      </c>
    </row>
    <row r="10" spans="1:13">
      <c r="B10" s="5" t="s">
        <v>7</v>
      </c>
    </row>
    <row r="11" spans="1:13" ht="16">
      <c r="A11" s="28" t="s">
        <v>34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3">
      <c r="A12" s="10" t="s">
        <v>68</v>
      </c>
      <c r="B12" s="9" t="s">
        <v>148</v>
      </c>
      <c r="C12" s="9" t="s">
        <v>217</v>
      </c>
      <c r="D12" s="9" t="s">
        <v>149</v>
      </c>
      <c r="E12" s="9" t="s">
        <v>241</v>
      </c>
      <c r="F12" s="9" t="s">
        <v>15</v>
      </c>
      <c r="G12" s="14" t="s">
        <v>41</v>
      </c>
      <c r="H12" s="14" t="s">
        <v>38</v>
      </c>
      <c r="I12" s="14" t="s">
        <v>150</v>
      </c>
      <c r="J12" s="10"/>
      <c r="K12" s="10" t="str">
        <f>"117,5"</f>
        <v>117,5</v>
      </c>
      <c r="L12" s="10" t="str">
        <f>"134,9605"</f>
        <v>134,9605</v>
      </c>
      <c r="M12" s="9" t="s">
        <v>196</v>
      </c>
    </row>
    <row r="13" spans="1:13">
      <c r="A13" s="12" t="s">
        <v>69</v>
      </c>
      <c r="B13" s="11" t="s">
        <v>35</v>
      </c>
      <c r="C13" s="11" t="s">
        <v>212</v>
      </c>
      <c r="D13" s="11" t="s">
        <v>36</v>
      </c>
      <c r="E13" s="11" t="s">
        <v>241</v>
      </c>
      <c r="F13" s="11" t="s">
        <v>37</v>
      </c>
      <c r="G13" s="16" t="s">
        <v>26</v>
      </c>
      <c r="H13" s="17" t="s">
        <v>41</v>
      </c>
      <c r="I13" s="17" t="s">
        <v>41</v>
      </c>
      <c r="J13" s="12"/>
      <c r="K13" s="12" t="str">
        <f>"90,0"</f>
        <v>90,0</v>
      </c>
      <c r="L13" s="12" t="str">
        <f>"101,8800"</f>
        <v>101,8800</v>
      </c>
      <c r="M13" s="11" t="s">
        <v>66</v>
      </c>
    </row>
    <row r="14" spans="1:13">
      <c r="B14" s="5" t="s">
        <v>7</v>
      </c>
    </row>
    <row r="15" spans="1:13" ht="16">
      <c r="A15" s="28" t="s">
        <v>44</v>
      </c>
      <c r="B15" s="28"/>
      <c r="C15" s="29"/>
      <c r="D15" s="29"/>
      <c r="E15" s="29"/>
      <c r="F15" s="29"/>
      <c r="G15" s="29"/>
      <c r="H15" s="29"/>
      <c r="I15" s="29"/>
      <c r="J15" s="29"/>
    </row>
    <row r="16" spans="1:13">
      <c r="A16" s="10" t="s">
        <v>68</v>
      </c>
      <c r="B16" s="9" t="s">
        <v>151</v>
      </c>
      <c r="C16" s="9" t="s">
        <v>218</v>
      </c>
      <c r="D16" s="9" t="s">
        <v>152</v>
      </c>
      <c r="E16" s="9" t="s">
        <v>241</v>
      </c>
      <c r="F16" s="9" t="s">
        <v>37</v>
      </c>
      <c r="G16" s="14" t="s">
        <v>41</v>
      </c>
      <c r="H16" s="14" t="s">
        <v>153</v>
      </c>
      <c r="I16" s="15" t="s">
        <v>38</v>
      </c>
      <c r="J16" s="10"/>
      <c r="K16" s="10" t="str">
        <f>"107,5"</f>
        <v>107,5</v>
      </c>
      <c r="L16" s="10" t="str">
        <f>"104,8340"</f>
        <v>104,8340</v>
      </c>
      <c r="M16" s="9" t="s">
        <v>66</v>
      </c>
    </row>
    <row r="17" spans="1:13">
      <c r="A17" s="12" t="s">
        <v>68</v>
      </c>
      <c r="B17" s="11" t="s">
        <v>154</v>
      </c>
      <c r="C17" s="11" t="s">
        <v>155</v>
      </c>
      <c r="D17" s="11" t="s">
        <v>156</v>
      </c>
      <c r="E17" s="11" t="s">
        <v>237</v>
      </c>
      <c r="F17" s="11" t="s">
        <v>53</v>
      </c>
      <c r="G17" s="16" t="s">
        <v>42</v>
      </c>
      <c r="H17" s="17" t="s">
        <v>43</v>
      </c>
      <c r="I17" s="17" t="s">
        <v>43</v>
      </c>
      <c r="J17" s="12"/>
      <c r="K17" s="12" t="str">
        <f>"130,0"</f>
        <v>130,0</v>
      </c>
      <c r="L17" s="12" t="str">
        <f>"127,7900"</f>
        <v>127,7900</v>
      </c>
      <c r="M17" s="11"/>
    </row>
    <row r="18" spans="1:13">
      <c r="B18" s="5" t="s">
        <v>7</v>
      </c>
    </row>
    <row r="19" spans="1:13" ht="16">
      <c r="A19" s="28" t="s">
        <v>49</v>
      </c>
      <c r="B19" s="28"/>
      <c r="C19" s="29"/>
      <c r="D19" s="29"/>
      <c r="E19" s="29"/>
      <c r="F19" s="29"/>
      <c r="G19" s="29"/>
      <c r="H19" s="29"/>
      <c r="I19" s="29"/>
      <c r="J19" s="29"/>
    </row>
    <row r="20" spans="1:13">
      <c r="A20" s="8" t="s">
        <v>68</v>
      </c>
      <c r="B20" s="7" t="s">
        <v>50</v>
      </c>
      <c r="C20" s="7" t="s">
        <v>51</v>
      </c>
      <c r="D20" s="7" t="s">
        <v>52</v>
      </c>
      <c r="E20" s="7" t="s">
        <v>237</v>
      </c>
      <c r="F20" s="7" t="s">
        <v>53</v>
      </c>
      <c r="G20" s="13" t="s">
        <v>43</v>
      </c>
      <c r="H20" s="13" t="s">
        <v>57</v>
      </c>
      <c r="I20" s="13" t="s">
        <v>58</v>
      </c>
      <c r="J20" s="8"/>
      <c r="K20" s="8" t="str">
        <f>"160,0"</f>
        <v>160,0</v>
      </c>
      <c r="L20" s="8" t="str">
        <f>"147,1040"</f>
        <v>147,1040</v>
      </c>
      <c r="M20" s="7"/>
    </row>
    <row r="21" spans="1:13">
      <c r="B21" s="5" t="s">
        <v>7</v>
      </c>
    </row>
    <row r="22" spans="1:13">
      <c r="B22" s="5" t="s">
        <v>7</v>
      </c>
      <c r="C22" s="6"/>
      <c r="D22" s="6"/>
      <c r="E22" s="6"/>
      <c r="F22" s="6"/>
      <c r="H22" s="5"/>
      <c r="I22" s="3"/>
      <c r="J22" s="3"/>
      <c r="K22" s="3"/>
      <c r="L22" s="3"/>
      <c r="M22" s="3"/>
    </row>
    <row r="23" spans="1:13">
      <c r="B23" s="5" t="s">
        <v>7</v>
      </c>
      <c r="C23" s="6"/>
      <c r="D23" s="6"/>
      <c r="E23" s="6"/>
      <c r="F23" s="6"/>
      <c r="H23" s="5"/>
      <c r="I23" s="3"/>
      <c r="J23" s="3"/>
      <c r="K23" s="3"/>
      <c r="L23" s="3"/>
      <c r="M23" s="3"/>
    </row>
    <row r="24" spans="1:13">
      <c r="B24" s="5" t="s">
        <v>7</v>
      </c>
      <c r="C24" s="6"/>
      <c r="D24" s="6"/>
      <c r="E24" s="6"/>
      <c r="F24" s="6"/>
      <c r="H24" s="5"/>
      <c r="I24" s="3"/>
      <c r="J24" s="3"/>
      <c r="K24" s="3"/>
      <c r="L24" s="3"/>
      <c r="M24" s="3"/>
    </row>
    <row r="25" spans="1:13">
      <c r="B25" s="5" t="s">
        <v>7</v>
      </c>
      <c r="C25" s="6"/>
      <c r="D25" s="6"/>
      <c r="E25" s="6"/>
      <c r="F25" s="6"/>
      <c r="H25" s="5"/>
      <c r="I25" s="3"/>
      <c r="J25" s="3"/>
      <c r="K25" s="3"/>
      <c r="L25" s="3"/>
      <c r="M25" s="3"/>
    </row>
    <row r="26" spans="1:13">
      <c r="B26" s="5" t="s">
        <v>7</v>
      </c>
      <c r="C26" s="6"/>
      <c r="D26" s="6"/>
      <c r="E26" s="6"/>
      <c r="F26" s="6"/>
      <c r="H26" s="5"/>
      <c r="I26" s="3"/>
      <c r="J26" s="3"/>
      <c r="K26" s="3"/>
      <c r="L26" s="3"/>
      <c r="M26" s="3"/>
    </row>
    <row r="27" spans="1:13">
      <c r="B27" s="5" t="s">
        <v>7</v>
      </c>
      <c r="C27" s="6"/>
      <c r="D27" s="6"/>
      <c r="E27" s="6"/>
      <c r="F27" s="6"/>
      <c r="H27" s="5"/>
      <c r="I27" s="3"/>
      <c r="J27" s="3"/>
      <c r="K27" s="3"/>
      <c r="L27" s="3"/>
      <c r="M27" s="3"/>
    </row>
    <row r="28" spans="1:13">
      <c r="B28" s="5" t="s">
        <v>7</v>
      </c>
      <c r="C28" s="6"/>
      <c r="D28" s="6"/>
      <c r="E28" s="6"/>
      <c r="F28" s="6"/>
      <c r="H28" s="5"/>
      <c r="I28" s="3"/>
      <c r="J28" s="3"/>
      <c r="K28" s="3"/>
      <c r="L28" s="3"/>
      <c r="M28" s="3"/>
    </row>
    <row r="29" spans="1:13">
      <c r="B29" s="5" t="s">
        <v>7</v>
      </c>
      <c r="C29" s="6"/>
      <c r="D29" s="6"/>
      <c r="E29" s="6"/>
      <c r="F29" s="6"/>
      <c r="H29" s="5"/>
      <c r="I29" s="3"/>
      <c r="J29" s="3"/>
      <c r="K29" s="3"/>
      <c r="L29" s="3"/>
      <c r="M29" s="3"/>
    </row>
    <row r="30" spans="1:13">
      <c r="B30" s="5" t="s">
        <v>7</v>
      </c>
      <c r="C30" s="6"/>
      <c r="D30" s="6"/>
      <c r="E30" s="6"/>
      <c r="F30" s="6"/>
      <c r="H30" s="5"/>
      <c r="I30" s="3"/>
      <c r="J30" s="3"/>
      <c r="K30" s="3"/>
      <c r="L30" s="3"/>
      <c r="M30" s="3"/>
    </row>
    <row r="31" spans="1:13">
      <c r="B31" s="5" t="s">
        <v>7</v>
      </c>
      <c r="C31" s="6"/>
      <c r="D31" s="6"/>
      <c r="E31" s="6"/>
      <c r="F31" s="6"/>
      <c r="H31" s="5"/>
      <c r="I31" s="3"/>
      <c r="J31" s="3"/>
      <c r="K31" s="3"/>
      <c r="L31" s="3"/>
      <c r="M31" s="3"/>
    </row>
    <row r="32" spans="1:13">
      <c r="B32" s="5" t="s">
        <v>7</v>
      </c>
      <c r="C32" s="6"/>
      <c r="D32" s="6"/>
      <c r="E32" s="6"/>
      <c r="F32" s="6"/>
      <c r="H32" s="5"/>
      <c r="I32" s="3"/>
      <c r="J32" s="3"/>
      <c r="K32" s="3"/>
      <c r="L32" s="3"/>
      <c r="M32" s="3"/>
    </row>
    <row r="33" spans="2:13">
      <c r="B33" s="5" t="s">
        <v>7</v>
      </c>
      <c r="C33" s="6"/>
      <c r="D33" s="6"/>
      <c r="E33" s="6"/>
      <c r="F33" s="6"/>
      <c r="H33" s="5"/>
      <c r="I33" s="3"/>
      <c r="J33" s="3"/>
      <c r="K33" s="3"/>
      <c r="L33" s="3"/>
      <c r="M33" s="3"/>
    </row>
    <row r="34" spans="2:13">
      <c r="B34" s="5" t="s">
        <v>7</v>
      </c>
      <c r="C34" s="6"/>
      <c r="D34" s="6"/>
      <c r="E34" s="6"/>
      <c r="F34" s="6"/>
      <c r="H34" s="5"/>
      <c r="I34" s="3"/>
      <c r="J34" s="3"/>
      <c r="K34" s="3"/>
      <c r="L34" s="3"/>
      <c r="M34" s="3"/>
    </row>
    <row r="35" spans="2:13">
      <c r="B35" s="5" t="s">
        <v>7</v>
      </c>
      <c r="C35" s="6"/>
      <c r="D35" s="6"/>
      <c r="E35" s="6"/>
      <c r="F35" s="6"/>
      <c r="H35" s="5"/>
      <c r="I35" s="3"/>
      <c r="J35" s="3"/>
      <c r="K35" s="3"/>
      <c r="L35" s="3"/>
      <c r="M35" s="3"/>
    </row>
    <row r="36" spans="2:13">
      <c r="B36" s="5" t="s">
        <v>7</v>
      </c>
      <c r="C36" s="6"/>
      <c r="D36" s="6"/>
      <c r="E36" s="6"/>
      <c r="F36" s="6"/>
      <c r="H36" s="5"/>
      <c r="I36" s="3"/>
      <c r="J36" s="3"/>
      <c r="K36" s="3"/>
      <c r="L36" s="3"/>
      <c r="M36" s="3"/>
    </row>
    <row r="37" spans="2:13">
      <c r="B37" s="5" t="s">
        <v>7</v>
      </c>
      <c r="C37" s="6"/>
      <c r="D37" s="6"/>
      <c r="E37" s="6"/>
      <c r="F37" s="6"/>
      <c r="H37" s="5"/>
      <c r="I37" s="3"/>
      <c r="J37" s="3"/>
      <c r="K37" s="3"/>
      <c r="L37" s="3"/>
      <c r="M37" s="3"/>
    </row>
    <row r="38" spans="2:13">
      <c r="B38" s="5" t="s">
        <v>7</v>
      </c>
      <c r="C38" s="6"/>
      <c r="D38" s="6"/>
      <c r="E38" s="6"/>
      <c r="F38" s="6"/>
      <c r="H38" s="5"/>
      <c r="I38" s="3"/>
      <c r="J38" s="3"/>
      <c r="K38" s="3"/>
      <c r="L38" s="3"/>
      <c r="M38" s="3"/>
    </row>
    <row r="39" spans="2:13">
      <c r="B39" s="5" t="s">
        <v>7</v>
      </c>
      <c r="C39" s="6"/>
      <c r="D39" s="6"/>
      <c r="E39" s="6"/>
      <c r="F39" s="6"/>
      <c r="H39" s="5"/>
      <c r="I39" s="3"/>
      <c r="J39" s="3"/>
      <c r="K39" s="3"/>
      <c r="L39" s="3"/>
      <c r="M39" s="3"/>
    </row>
    <row r="40" spans="2:13">
      <c r="B40" s="5" t="s">
        <v>7</v>
      </c>
      <c r="C40" s="6"/>
      <c r="D40" s="6"/>
      <c r="E40" s="6"/>
      <c r="F40" s="6"/>
      <c r="H40" s="5"/>
      <c r="I40" s="3"/>
      <c r="J40" s="3"/>
      <c r="K40" s="3"/>
      <c r="L40" s="3"/>
      <c r="M40" s="3"/>
    </row>
    <row r="41" spans="2:13">
      <c r="B41" s="5" t="s">
        <v>7</v>
      </c>
      <c r="C41" s="6"/>
      <c r="D41" s="6"/>
      <c r="E41" s="6"/>
      <c r="F41" s="6"/>
      <c r="H41" s="5"/>
      <c r="I41" s="3"/>
      <c r="J41" s="3"/>
      <c r="K41" s="3"/>
      <c r="L41" s="3"/>
      <c r="M41" s="3"/>
    </row>
    <row r="42" spans="2:13">
      <c r="B42" s="5" t="s">
        <v>7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19:J19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38" t="s">
        <v>202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9</v>
      </c>
      <c r="H3" s="32"/>
      <c r="I3" s="32"/>
      <c r="J3" s="32"/>
      <c r="K3" s="32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89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68</v>
      </c>
      <c r="B6" s="7" t="s">
        <v>90</v>
      </c>
      <c r="C6" s="7" t="s">
        <v>219</v>
      </c>
      <c r="D6" s="7" t="s">
        <v>91</v>
      </c>
      <c r="E6" s="7" t="s">
        <v>241</v>
      </c>
      <c r="F6" s="7" t="s">
        <v>15</v>
      </c>
      <c r="G6" s="13" t="s">
        <v>92</v>
      </c>
      <c r="H6" s="18" t="s">
        <v>93</v>
      </c>
      <c r="I6" s="13" t="s">
        <v>93</v>
      </c>
      <c r="J6" s="8"/>
      <c r="K6" s="8" t="str">
        <f>"35,0"</f>
        <v>35,0</v>
      </c>
      <c r="L6" s="8" t="str">
        <f>"97,1320"</f>
        <v>97,1320</v>
      </c>
      <c r="M6" s="7" t="s">
        <v>81</v>
      </c>
    </row>
    <row r="7" spans="1:13">
      <c r="B7" s="5" t="s">
        <v>7</v>
      </c>
    </row>
    <row r="8" spans="1:13" ht="16">
      <c r="A8" s="28" t="s">
        <v>94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68</v>
      </c>
      <c r="B9" s="7" t="s">
        <v>95</v>
      </c>
      <c r="C9" s="7" t="s">
        <v>219</v>
      </c>
      <c r="D9" s="7" t="s">
        <v>96</v>
      </c>
      <c r="E9" s="7" t="s">
        <v>241</v>
      </c>
      <c r="F9" s="7" t="s">
        <v>15</v>
      </c>
      <c r="G9" s="13" t="s">
        <v>92</v>
      </c>
      <c r="H9" s="13" t="s">
        <v>93</v>
      </c>
      <c r="I9" s="13" t="s">
        <v>97</v>
      </c>
      <c r="J9" s="8"/>
      <c r="K9" s="8" t="str">
        <f>"37,5"</f>
        <v>37,5</v>
      </c>
      <c r="L9" s="8" t="str">
        <f>"90,2775"</f>
        <v>90,2775</v>
      </c>
      <c r="M9" s="7" t="s">
        <v>81</v>
      </c>
    </row>
    <row r="10" spans="1:13">
      <c r="B10" s="5" t="s">
        <v>7</v>
      </c>
    </row>
    <row r="11" spans="1:13" ht="16">
      <c r="A11" s="28" t="s">
        <v>22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3">
      <c r="A12" s="8" t="s">
        <v>68</v>
      </c>
      <c r="B12" s="7" t="s">
        <v>98</v>
      </c>
      <c r="C12" s="7" t="s">
        <v>99</v>
      </c>
      <c r="D12" s="7" t="s">
        <v>100</v>
      </c>
      <c r="E12" s="7" t="s">
        <v>237</v>
      </c>
      <c r="F12" s="7" t="s">
        <v>37</v>
      </c>
      <c r="G12" s="13" t="s">
        <v>101</v>
      </c>
      <c r="H12" s="18" t="s">
        <v>102</v>
      </c>
      <c r="I12" s="8"/>
      <c r="J12" s="8"/>
      <c r="K12" s="8" t="str">
        <f>"67,5"</f>
        <v>67,5</v>
      </c>
      <c r="L12" s="8" t="str">
        <f>"126,6435"</f>
        <v>126,6435</v>
      </c>
      <c r="M12" s="7" t="s">
        <v>103</v>
      </c>
    </row>
    <row r="13" spans="1:13">
      <c r="B13" s="5" t="s">
        <v>7</v>
      </c>
    </row>
    <row r="14" spans="1:13" ht="16">
      <c r="A14" s="28" t="s">
        <v>11</v>
      </c>
      <c r="B14" s="28"/>
      <c r="C14" s="29"/>
      <c r="D14" s="29"/>
      <c r="E14" s="29"/>
      <c r="F14" s="29"/>
      <c r="G14" s="29"/>
      <c r="H14" s="29"/>
      <c r="I14" s="29"/>
      <c r="J14" s="29"/>
    </row>
    <row r="15" spans="1:13">
      <c r="A15" s="8" t="s">
        <v>68</v>
      </c>
      <c r="B15" s="7" t="s">
        <v>104</v>
      </c>
      <c r="C15" s="7" t="s">
        <v>220</v>
      </c>
      <c r="D15" s="7" t="s">
        <v>105</v>
      </c>
      <c r="E15" s="7" t="s">
        <v>239</v>
      </c>
      <c r="F15" s="7" t="s">
        <v>15</v>
      </c>
      <c r="G15" s="13" t="s">
        <v>97</v>
      </c>
      <c r="H15" s="13" t="s">
        <v>27</v>
      </c>
      <c r="I15" s="18" t="s">
        <v>106</v>
      </c>
      <c r="J15" s="8"/>
      <c r="K15" s="8" t="str">
        <f>"40,0"</f>
        <v>40,0</v>
      </c>
      <c r="L15" s="8" t="str">
        <f>"78,2000"</f>
        <v>78,2000</v>
      </c>
      <c r="M15" s="7" t="s">
        <v>81</v>
      </c>
    </row>
    <row r="16" spans="1:13">
      <c r="B16" s="5" t="s">
        <v>7</v>
      </c>
      <c r="E16" s="5" t="s">
        <v>239</v>
      </c>
    </row>
    <row r="17" spans="1:13" ht="16">
      <c r="A17" s="28" t="s">
        <v>107</v>
      </c>
      <c r="B17" s="28"/>
      <c r="C17" s="29"/>
      <c r="D17" s="29"/>
      <c r="E17" s="29"/>
      <c r="F17" s="29"/>
      <c r="G17" s="29"/>
      <c r="H17" s="29"/>
      <c r="I17" s="29"/>
      <c r="J17" s="29"/>
    </row>
    <row r="18" spans="1:13">
      <c r="A18" s="10" t="s">
        <v>68</v>
      </c>
      <c r="B18" s="9" t="s">
        <v>108</v>
      </c>
      <c r="C18" s="9" t="s">
        <v>221</v>
      </c>
      <c r="D18" s="9" t="s">
        <v>109</v>
      </c>
      <c r="E18" s="9" t="s">
        <v>239</v>
      </c>
      <c r="F18" s="9" t="s">
        <v>15</v>
      </c>
      <c r="G18" s="14" t="s">
        <v>101</v>
      </c>
      <c r="H18" s="14" t="s">
        <v>110</v>
      </c>
      <c r="I18" s="14" t="s">
        <v>17</v>
      </c>
      <c r="J18" s="10"/>
      <c r="K18" s="10" t="str">
        <f>"75,0"</f>
        <v>75,0</v>
      </c>
      <c r="L18" s="10" t="str">
        <f>"119,4750"</f>
        <v>119,4750</v>
      </c>
      <c r="M18" s="9" t="s">
        <v>81</v>
      </c>
    </row>
    <row r="19" spans="1:13">
      <c r="A19" s="12" t="s">
        <v>69</v>
      </c>
      <c r="B19" s="11" t="s">
        <v>111</v>
      </c>
      <c r="C19" s="11" t="s">
        <v>222</v>
      </c>
      <c r="D19" s="11" t="s">
        <v>112</v>
      </c>
      <c r="E19" s="11" t="s">
        <v>239</v>
      </c>
      <c r="F19" s="11" t="s">
        <v>15</v>
      </c>
      <c r="G19" s="16" t="s">
        <v>27</v>
      </c>
      <c r="H19" s="16" t="s">
        <v>106</v>
      </c>
      <c r="I19" s="16" t="s">
        <v>28</v>
      </c>
      <c r="J19" s="12"/>
      <c r="K19" s="12" t="str">
        <f>"50,0"</f>
        <v>50,0</v>
      </c>
      <c r="L19" s="12" t="str">
        <f>"89,4000"</f>
        <v>89,4000</v>
      </c>
      <c r="M19" s="11" t="s">
        <v>81</v>
      </c>
    </row>
    <row r="20" spans="1:13">
      <c r="B20" s="5" t="s">
        <v>7</v>
      </c>
    </row>
    <row r="21" spans="1:13" ht="16">
      <c r="A21" s="28" t="s">
        <v>113</v>
      </c>
      <c r="B21" s="28"/>
      <c r="C21" s="29"/>
      <c r="D21" s="29"/>
      <c r="E21" s="29"/>
      <c r="F21" s="29"/>
      <c r="G21" s="29"/>
      <c r="H21" s="29"/>
      <c r="I21" s="29"/>
      <c r="J21" s="29"/>
    </row>
    <row r="22" spans="1:13">
      <c r="A22" s="10" t="s">
        <v>68</v>
      </c>
      <c r="B22" s="9" t="s">
        <v>114</v>
      </c>
      <c r="C22" s="9" t="s">
        <v>223</v>
      </c>
      <c r="D22" s="9" t="s">
        <v>115</v>
      </c>
      <c r="E22" s="9" t="s">
        <v>239</v>
      </c>
      <c r="F22" s="9" t="s">
        <v>15</v>
      </c>
      <c r="G22" s="14" t="s">
        <v>116</v>
      </c>
      <c r="H22" s="14" t="s">
        <v>101</v>
      </c>
      <c r="I22" s="14" t="s">
        <v>16</v>
      </c>
      <c r="J22" s="10"/>
      <c r="K22" s="10" t="str">
        <f>"70,0"</f>
        <v>70,0</v>
      </c>
      <c r="L22" s="10" t="str">
        <f>"93,7160"</f>
        <v>93,7160</v>
      </c>
      <c r="M22" s="9" t="s">
        <v>81</v>
      </c>
    </row>
    <row r="23" spans="1:13">
      <c r="A23" s="12" t="s">
        <v>69</v>
      </c>
      <c r="B23" s="11" t="s">
        <v>117</v>
      </c>
      <c r="C23" s="11" t="s">
        <v>224</v>
      </c>
      <c r="D23" s="11" t="s">
        <v>118</v>
      </c>
      <c r="E23" s="11" t="s">
        <v>239</v>
      </c>
      <c r="F23" s="11" t="s">
        <v>15</v>
      </c>
      <c r="G23" s="16" t="s">
        <v>92</v>
      </c>
      <c r="H23" s="16" t="s">
        <v>93</v>
      </c>
      <c r="I23" s="16" t="s">
        <v>27</v>
      </c>
      <c r="J23" s="12"/>
      <c r="K23" s="12" t="str">
        <f>"40,0"</f>
        <v>40,0</v>
      </c>
      <c r="L23" s="12" t="str">
        <f>"49,9360"</f>
        <v>49,9360</v>
      </c>
      <c r="M23" s="11"/>
    </row>
    <row r="24" spans="1:13">
      <c r="B24" s="5" t="s">
        <v>7</v>
      </c>
    </row>
    <row r="25" spans="1:13" ht="16">
      <c r="A25" s="28" t="s">
        <v>78</v>
      </c>
      <c r="B25" s="28"/>
      <c r="C25" s="29"/>
      <c r="D25" s="29"/>
      <c r="E25" s="29"/>
      <c r="F25" s="29"/>
      <c r="G25" s="29"/>
      <c r="H25" s="29"/>
      <c r="I25" s="29"/>
      <c r="J25" s="29"/>
    </row>
    <row r="26" spans="1:13">
      <c r="A26" s="10" t="s">
        <v>68</v>
      </c>
      <c r="B26" s="9" t="s">
        <v>79</v>
      </c>
      <c r="C26" s="9" t="s">
        <v>214</v>
      </c>
      <c r="D26" s="9" t="s">
        <v>80</v>
      </c>
      <c r="E26" s="9" t="s">
        <v>239</v>
      </c>
      <c r="F26" s="9" t="s">
        <v>15</v>
      </c>
      <c r="G26" s="14" t="s">
        <v>16</v>
      </c>
      <c r="H26" s="14" t="s">
        <v>17</v>
      </c>
      <c r="I26" s="15" t="s">
        <v>18</v>
      </c>
      <c r="J26" s="10"/>
      <c r="K26" s="10" t="str">
        <f>"75,0"</f>
        <v>75,0</v>
      </c>
      <c r="L26" s="10" t="str">
        <f>"81,8400"</f>
        <v>81,8400</v>
      </c>
      <c r="M26" s="9" t="s">
        <v>81</v>
      </c>
    </row>
    <row r="27" spans="1:13">
      <c r="A27" s="12" t="s">
        <v>68</v>
      </c>
      <c r="B27" s="11" t="s">
        <v>119</v>
      </c>
      <c r="C27" s="11" t="s">
        <v>225</v>
      </c>
      <c r="D27" s="11" t="s">
        <v>120</v>
      </c>
      <c r="E27" s="11" t="s">
        <v>242</v>
      </c>
      <c r="F27" s="11" t="s">
        <v>37</v>
      </c>
      <c r="G27" s="16" t="s">
        <v>86</v>
      </c>
      <c r="H27" s="16" t="s">
        <v>88</v>
      </c>
      <c r="I27" s="17" t="s">
        <v>57</v>
      </c>
      <c r="J27" s="12"/>
      <c r="K27" s="12" t="str">
        <f>"147,5"</f>
        <v>147,5</v>
      </c>
      <c r="L27" s="12" t="str">
        <f>"155,1288"</f>
        <v>155,1288</v>
      </c>
      <c r="M27" s="11"/>
    </row>
    <row r="28" spans="1:13">
      <c r="B28" s="5" t="s">
        <v>7</v>
      </c>
    </row>
    <row r="29" spans="1:13" ht="16">
      <c r="A29" s="28" t="s">
        <v>44</v>
      </c>
      <c r="B29" s="28"/>
      <c r="C29" s="29"/>
      <c r="D29" s="29"/>
      <c r="E29" s="29"/>
      <c r="F29" s="29"/>
      <c r="G29" s="29"/>
      <c r="H29" s="29"/>
      <c r="I29" s="29"/>
      <c r="J29" s="29"/>
    </row>
    <row r="30" spans="1:13">
      <c r="A30" s="10" t="s">
        <v>68</v>
      </c>
      <c r="B30" s="9" t="s">
        <v>121</v>
      </c>
      <c r="C30" s="9" t="s">
        <v>226</v>
      </c>
      <c r="D30" s="9" t="s">
        <v>122</v>
      </c>
      <c r="E30" s="9" t="s">
        <v>241</v>
      </c>
      <c r="F30" s="9" t="s">
        <v>15</v>
      </c>
      <c r="G30" s="14" t="s">
        <v>123</v>
      </c>
      <c r="H30" s="15" t="s">
        <v>41</v>
      </c>
      <c r="I30" s="14" t="s">
        <v>41</v>
      </c>
      <c r="J30" s="10"/>
      <c r="K30" s="10" t="str">
        <f>"100,0"</f>
        <v>100,0</v>
      </c>
      <c r="L30" s="10" t="str">
        <f>"99,1600"</f>
        <v>99,1600</v>
      </c>
      <c r="M30" s="9" t="s">
        <v>81</v>
      </c>
    </row>
    <row r="31" spans="1:13">
      <c r="A31" s="20" t="s">
        <v>68</v>
      </c>
      <c r="B31" s="19" t="s">
        <v>124</v>
      </c>
      <c r="C31" s="19" t="s">
        <v>125</v>
      </c>
      <c r="D31" s="19" t="s">
        <v>126</v>
      </c>
      <c r="E31" s="19" t="s">
        <v>237</v>
      </c>
      <c r="F31" s="19" t="s">
        <v>37</v>
      </c>
      <c r="G31" s="21" t="s">
        <v>127</v>
      </c>
      <c r="H31" s="22" t="s">
        <v>128</v>
      </c>
      <c r="I31" s="22" t="s">
        <v>128</v>
      </c>
      <c r="J31" s="20"/>
      <c r="K31" s="20" t="str">
        <f>"152,5"</f>
        <v>152,5</v>
      </c>
      <c r="L31" s="20" t="str">
        <f>"151,8290"</f>
        <v>151,8290</v>
      </c>
      <c r="M31" s="19" t="s">
        <v>103</v>
      </c>
    </row>
    <row r="32" spans="1:13">
      <c r="A32" s="12" t="s">
        <v>68</v>
      </c>
      <c r="B32" s="11" t="s">
        <v>129</v>
      </c>
      <c r="C32" s="11" t="s">
        <v>130</v>
      </c>
      <c r="D32" s="11" t="s">
        <v>131</v>
      </c>
      <c r="E32" s="11" t="s">
        <v>243</v>
      </c>
      <c r="F32" s="11" t="s">
        <v>37</v>
      </c>
      <c r="G32" s="16" t="s">
        <v>40</v>
      </c>
      <c r="H32" s="16" t="s">
        <v>132</v>
      </c>
      <c r="I32" s="17" t="s">
        <v>43</v>
      </c>
      <c r="J32" s="12"/>
      <c r="K32" s="12" t="str">
        <f>"132,5"</f>
        <v>132,5</v>
      </c>
      <c r="L32" s="12" t="str">
        <f>"212,3643"</f>
        <v>212,3643</v>
      </c>
      <c r="M32" s="11" t="s">
        <v>133</v>
      </c>
    </row>
    <row r="33" spans="1:13">
      <c r="B33" s="5" t="s">
        <v>7</v>
      </c>
    </row>
    <row r="34" spans="1:13" ht="16">
      <c r="A34" s="28" t="s">
        <v>49</v>
      </c>
      <c r="B34" s="28"/>
      <c r="C34" s="29"/>
      <c r="D34" s="29"/>
      <c r="E34" s="29"/>
      <c r="F34" s="29"/>
      <c r="G34" s="29"/>
      <c r="H34" s="29"/>
      <c r="I34" s="29"/>
      <c r="J34" s="29"/>
    </row>
    <row r="35" spans="1:13">
      <c r="A35" s="8" t="s">
        <v>68</v>
      </c>
      <c r="B35" s="7" t="s">
        <v>134</v>
      </c>
      <c r="C35" s="7" t="s">
        <v>135</v>
      </c>
      <c r="D35" s="7" t="s">
        <v>136</v>
      </c>
      <c r="E35" s="7" t="s">
        <v>237</v>
      </c>
      <c r="F35" s="7" t="s">
        <v>37</v>
      </c>
      <c r="G35" s="13" t="s">
        <v>57</v>
      </c>
      <c r="H35" s="13" t="s">
        <v>137</v>
      </c>
      <c r="I35" s="13" t="s">
        <v>75</v>
      </c>
      <c r="J35" s="8"/>
      <c r="K35" s="8" t="str">
        <f>"157,5"</f>
        <v>157,5</v>
      </c>
      <c r="L35" s="8" t="str">
        <f>"144,4275"</f>
        <v>144,4275</v>
      </c>
      <c r="M35" s="7" t="s">
        <v>138</v>
      </c>
    </row>
    <row r="36" spans="1:13">
      <c r="B36" s="5" t="s">
        <v>7</v>
      </c>
    </row>
    <row r="37" spans="1:13">
      <c r="B37" s="5" t="s">
        <v>7</v>
      </c>
      <c r="C37" s="6"/>
      <c r="D37" s="6"/>
      <c r="E37" s="6"/>
      <c r="F37" s="6"/>
      <c r="G37" s="5"/>
      <c r="H37" s="3"/>
      <c r="I37" s="3"/>
      <c r="J37" s="3"/>
      <c r="K37" s="3"/>
      <c r="L37" s="3"/>
      <c r="M37" s="3"/>
    </row>
    <row r="38" spans="1:13">
      <c r="B38" s="5" t="s">
        <v>7</v>
      </c>
      <c r="C38" s="6"/>
      <c r="D38" s="6"/>
      <c r="E38" s="6"/>
      <c r="F38" s="6"/>
      <c r="G38" s="5"/>
      <c r="H38" s="3"/>
      <c r="I38" s="3"/>
      <c r="J38" s="3"/>
      <c r="K38" s="3"/>
      <c r="L38" s="3"/>
      <c r="M38" s="3"/>
    </row>
    <row r="39" spans="1:13">
      <c r="B39" s="5" t="s">
        <v>7</v>
      </c>
      <c r="C39" s="6"/>
      <c r="D39" s="6"/>
      <c r="E39" s="6"/>
      <c r="F39" s="6"/>
      <c r="G39" s="5"/>
      <c r="H39" s="3"/>
      <c r="I39" s="3"/>
      <c r="J39" s="3"/>
      <c r="K39" s="3"/>
      <c r="L39" s="3"/>
      <c r="M39" s="3"/>
    </row>
    <row r="40" spans="1:13">
      <c r="B40" s="5" t="s">
        <v>7</v>
      </c>
      <c r="C40" s="6"/>
      <c r="D40" s="6"/>
      <c r="E40" s="6"/>
      <c r="F40" s="6"/>
      <c r="G40" s="5"/>
      <c r="H40" s="3"/>
      <c r="I40" s="3"/>
      <c r="J40" s="3"/>
      <c r="K40" s="3"/>
      <c r="L40" s="3"/>
      <c r="M40" s="3"/>
    </row>
    <row r="41" spans="1:13">
      <c r="B41" s="5" t="s">
        <v>7</v>
      </c>
      <c r="C41" s="6"/>
      <c r="D41" s="6"/>
      <c r="E41" s="6"/>
      <c r="F41" s="6"/>
      <c r="G41" s="5"/>
      <c r="H41" s="3"/>
      <c r="I41" s="3"/>
      <c r="J41" s="3"/>
      <c r="K41" s="3"/>
      <c r="L41" s="3"/>
      <c r="M41" s="3"/>
    </row>
    <row r="42" spans="1:13">
      <c r="B42" s="5" t="s">
        <v>7</v>
      </c>
      <c r="C42" s="6"/>
      <c r="D42" s="6"/>
      <c r="E42" s="6"/>
      <c r="F42" s="6"/>
      <c r="G42" s="5"/>
      <c r="H42" s="3"/>
      <c r="I42" s="3"/>
      <c r="J42" s="3"/>
      <c r="K42" s="3"/>
      <c r="L42" s="3"/>
      <c r="M42" s="3"/>
    </row>
    <row r="43" spans="1:13">
      <c r="B43" s="5" t="s">
        <v>7</v>
      </c>
      <c r="C43" s="6"/>
      <c r="D43" s="6"/>
      <c r="E43" s="6"/>
      <c r="F43" s="6"/>
      <c r="G43" s="5"/>
      <c r="H43" s="3"/>
      <c r="I43" s="3"/>
      <c r="J43" s="3"/>
      <c r="K43" s="3"/>
      <c r="L43" s="3"/>
      <c r="M43" s="3"/>
    </row>
    <row r="44" spans="1:13">
      <c r="B44" s="5" t="s">
        <v>7</v>
      </c>
      <c r="C44" s="6"/>
      <c r="D44" s="6"/>
      <c r="E44" s="6"/>
      <c r="F44" s="6"/>
      <c r="G44" s="5"/>
      <c r="H44" s="3"/>
      <c r="I44" s="3"/>
      <c r="J44" s="3"/>
      <c r="K44" s="3"/>
      <c r="L44" s="3"/>
      <c r="M44" s="3"/>
    </row>
    <row r="45" spans="1:13">
      <c r="B45" s="5" t="s">
        <v>7</v>
      </c>
      <c r="C45" s="6"/>
      <c r="D45" s="6"/>
      <c r="E45" s="6"/>
      <c r="F45" s="6"/>
      <c r="G45" s="5"/>
      <c r="H45" s="3"/>
      <c r="I45" s="3"/>
      <c r="J45" s="3"/>
      <c r="K45" s="3"/>
      <c r="L45" s="3"/>
      <c r="M45" s="3"/>
    </row>
    <row r="46" spans="1:13">
      <c r="B46" s="5" t="s">
        <v>7</v>
      </c>
      <c r="C46" s="6"/>
      <c r="D46" s="6"/>
      <c r="E46" s="6"/>
      <c r="F46" s="6"/>
      <c r="G46" s="5"/>
      <c r="H46" s="3"/>
      <c r="I46" s="3"/>
      <c r="J46" s="3"/>
      <c r="K46" s="3"/>
      <c r="L46" s="3"/>
      <c r="M46" s="3"/>
    </row>
    <row r="47" spans="1:13">
      <c r="B47" s="5" t="s">
        <v>7</v>
      </c>
      <c r="C47" s="6"/>
      <c r="D47" s="6"/>
      <c r="E47" s="6"/>
      <c r="F47" s="6"/>
      <c r="G47" s="5"/>
      <c r="H47" s="3"/>
      <c r="I47" s="3"/>
      <c r="J47" s="3"/>
      <c r="K47" s="3"/>
      <c r="L47" s="3"/>
      <c r="M47" s="3"/>
    </row>
    <row r="48" spans="1:13">
      <c r="B48" s="5" t="s">
        <v>7</v>
      </c>
      <c r="C48" s="6"/>
      <c r="D48" s="6"/>
      <c r="E48" s="6"/>
      <c r="F48" s="6"/>
      <c r="G48" s="5"/>
      <c r="H48" s="3"/>
      <c r="I48" s="3"/>
      <c r="J48" s="3"/>
      <c r="K48" s="3"/>
      <c r="L48" s="3"/>
      <c r="M48" s="3"/>
    </row>
    <row r="49" spans="2:13">
      <c r="B49" s="5" t="s">
        <v>7</v>
      </c>
      <c r="C49" s="6"/>
      <c r="D49" s="6"/>
      <c r="E49" s="6"/>
      <c r="F49" s="6"/>
      <c r="G49" s="5"/>
      <c r="H49" s="3"/>
      <c r="I49" s="3"/>
      <c r="J49" s="3"/>
      <c r="K49" s="3"/>
      <c r="L49" s="3"/>
      <c r="M49" s="3"/>
    </row>
    <row r="50" spans="2:13">
      <c r="B50" s="5" t="s">
        <v>7</v>
      </c>
      <c r="C50" s="6"/>
      <c r="D50" s="6"/>
      <c r="E50" s="6"/>
      <c r="F50" s="6"/>
      <c r="G50" s="5"/>
      <c r="H50" s="3"/>
      <c r="I50" s="3"/>
      <c r="J50" s="3"/>
      <c r="K50" s="3"/>
      <c r="L50" s="3"/>
      <c r="M50" s="3"/>
    </row>
    <row r="51" spans="2:13">
      <c r="B51" s="5" t="s">
        <v>7</v>
      </c>
      <c r="C51" s="6"/>
      <c r="D51" s="6"/>
      <c r="E51" s="6"/>
      <c r="F51" s="6"/>
      <c r="G51" s="5"/>
      <c r="H51" s="3"/>
      <c r="I51" s="3"/>
      <c r="J51" s="3"/>
      <c r="K51" s="3"/>
      <c r="L51" s="3"/>
      <c r="M51" s="3"/>
    </row>
    <row r="52" spans="2:13">
      <c r="B52" s="5" t="s">
        <v>7</v>
      </c>
      <c r="C52" s="6"/>
      <c r="D52" s="6"/>
      <c r="E52" s="6"/>
      <c r="F52" s="6"/>
      <c r="G52" s="5"/>
      <c r="H52" s="3"/>
      <c r="I52" s="3"/>
      <c r="J52" s="3"/>
      <c r="K52" s="3"/>
      <c r="L52" s="3"/>
      <c r="M52" s="3"/>
    </row>
    <row r="53" spans="2:13">
      <c r="B53" s="5" t="s">
        <v>7</v>
      </c>
      <c r="C53" s="6"/>
      <c r="D53" s="6"/>
      <c r="E53" s="6"/>
      <c r="F53" s="6"/>
      <c r="G53" s="5"/>
      <c r="H53" s="3"/>
      <c r="I53" s="3"/>
      <c r="J53" s="3"/>
      <c r="K53" s="3"/>
      <c r="L53" s="3"/>
      <c r="M53" s="3"/>
    </row>
    <row r="54" spans="2:13">
      <c r="B54" s="5" t="s">
        <v>7</v>
      </c>
      <c r="C54" s="6"/>
      <c r="D54" s="6"/>
      <c r="E54" s="6"/>
      <c r="F54" s="6"/>
      <c r="G54" s="5"/>
      <c r="H54" s="3"/>
      <c r="I54" s="3"/>
      <c r="J54" s="3"/>
      <c r="K54" s="3"/>
      <c r="L54" s="3"/>
      <c r="M54" s="3"/>
    </row>
    <row r="55" spans="2:13">
      <c r="B55" s="5" t="s">
        <v>7</v>
      </c>
      <c r="C55" s="6"/>
      <c r="D55" s="6"/>
      <c r="E55" s="6"/>
      <c r="F55" s="6"/>
      <c r="G55" s="5"/>
      <c r="H55" s="3"/>
      <c r="I55" s="3"/>
      <c r="J55" s="3"/>
      <c r="K55" s="3"/>
      <c r="L55" s="3"/>
      <c r="M55" s="3"/>
    </row>
    <row r="56" spans="2:13">
      <c r="B56" s="5" t="s">
        <v>7</v>
      </c>
      <c r="C56" s="6"/>
      <c r="D56" s="6"/>
      <c r="E56" s="6"/>
      <c r="F56" s="6"/>
      <c r="G56" s="5"/>
      <c r="H56" s="3"/>
      <c r="I56" s="3"/>
      <c r="J56" s="3"/>
      <c r="K56" s="3"/>
      <c r="L56" s="3"/>
      <c r="M56" s="3"/>
    </row>
    <row r="57" spans="2:13">
      <c r="B57" s="5" t="s">
        <v>7</v>
      </c>
      <c r="C57" s="6"/>
      <c r="D57" s="6"/>
      <c r="E57" s="6"/>
      <c r="F57" s="6"/>
      <c r="G57" s="5"/>
      <c r="H57" s="3"/>
      <c r="I57" s="3"/>
      <c r="J57" s="3"/>
      <c r="K57" s="3"/>
      <c r="L57" s="3"/>
      <c r="M57" s="3"/>
    </row>
    <row r="58" spans="2:13">
      <c r="B58" s="5" t="s">
        <v>7</v>
      </c>
      <c r="C58" s="6"/>
      <c r="D58" s="6"/>
      <c r="E58" s="6"/>
      <c r="F58" s="6"/>
      <c r="G58" s="5"/>
      <c r="H58" s="3"/>
      <c r="I58" s="3"/>
      <c r="J58" s="3"/>
      <c r="K58" s="3"/>
      <c r="L58" s="3"/>
      <c r="M58" s="3"/>
    </row>
    <row r="59" spans="2:13">
      <c r="B59" s="5" t="s">
        <v>7</v>
      </c>
      <c r="C59" s="6"/>
      <c r="D59" s="6"/>
      <c r="E59" s="6"/>
      <c r="F59" s="6"/>
      <c r="G59" s="5"/>
      <c r="H59" s="3"/>
      <c r="I59" s="3"/>
      <c r="J59" s="3"/>
      <c r="K59" s="3"/>
      <c r="L59" s="3"/>
      <c r="M59" s="3"/>
    </row>
    <row r="60" spans="2:13">
      <c r="B60" s="5" t="s">
        <v>7</v>
      </c>
      <c r="C60" s="6"/>
      <c r="D60" s="6"/>
      <c r="E60" s="6"/>
      <c r="F60" s="6"/>
      <c r="G60" s="5"/>
      <c r="H60" s="3"/>
      <c r="I60" s="3"/>
      <c r="J60" s="3"/>
      <c r="K60" s="3"/>
      <c r="L60" s="3"/>
      <c r="M60" s="3"/>
    </row>
    <row r="61" spans="2:13">
      <c r="B61" s="5" t="s">
        <v>7</v>
      </c>
      <c r="C61" s="6"/>
      <c r="D61" s="6"/>
      <c r="E61" s="6"/>
      <c r="F61" s="6"/>
      <c r="G61" s="5"/>
      <c r="H61" s="3"/>
      <c r="I61" s="3"/>
      <c r="J61" s="3"/>
      <c r="K61" s="3"/>
      <c r="L61" s="3"/>
      <c r="M61" s="3"/>
    </row>
    <row r="62" spans="2:13">
      <c r="B62" s="5" t="s">
        <v>7</v>
      </c>
      <c r="C62" s="6"/>
      <c r="D62" s="6"/>
      <c r="E62" s="6"/>
      <c r="F62" s="6"/>
      <c r="G62" s="5"/>
      <c r="H62" s="3"/>
      <c r="I62" s="3"/>
      <c r="J62" s="3"/>
      <c r="K62" s="3"/>
      <c r="L62" s="3"/>
      <c r="M62" s="3"/>
    </row>
    <row r="63" spans="2:13">
      <c r="B63" s="5" t="s">
        <v>7</v>
      </c>
      <c r="C63" s="6"/>
      <c r="D63" s="6"/>
      <c r="E63" s="6"/>
      <c r="F63" s="6"/>
      <c r="G63" s="5"/>
      <c r="H63" s="3"/>
      <c r="I63" s="3"/>
      <c r="J63" s="3"/>
      <c r="K63" s="3"/>
      <c r="L63" s="3"/>
      <c r="M63" s="3"/>
    </row>
    <row r="64" spans="2:13">
      <c r="B64" s="5" t="s">
        <v>7</v>
      </c>
      <c r="C64" s="6"/>
      <c r="D64" s="6"/>
      <c r="E64" s="6"/>
      <c r="F64" s="6"/>
      <c r="G64" s="5"/>
      <c r="H64" s="3"/>
      <c r="I64" s="3"/>
      <c r="J64" s="3"/>
      <c r="K64" s="3"/>
      <c r="L64" s="3"/>
      <c r="M64" s="3"/>
    </row>
    <row r="65" spans="2:13">
      <c r="B65" s="5" t="s">
        <v>7</v>
      </c>
      <c r="C65" s="6"/>
      <c r="D65" s="6"/>
      <c r="E65" s="6"/>
      <c r="F65" s="6"/>
      <c r="G65" s="5"/>
      <c r="H65" s="3"/>
      <c r="I65" s="3"/>
      <c r="J65" s="3"/>
      <c r="K65" s="3"/>
      <c r="L65" s="3"/>
      <c r="M65" s="3"/>
    </row>
    <row r="66" spans="2:13">
      <c r="B66" s="5" t="s">
        <v>7</v>
      </c>
      <c r="C66" s="6"/>
      <c r="D66" s="6"/>
      <c r="E66" s="6"/>
      <c r="F66" s="6"/>
      <c r="G66" s="5"/>
      <c r="H66" s="3"/>
      <c r="I66" s="3"/>
      <c r="J66" s="3"/>
      <c r="K66" s="3"/>
      <c r="L66" s="3"/>
      <c r="M66" s="3"/>
    </row>
    <row r="67" spans="2:13">
      <c r="B67" s="5" t="s">
        <v>7</v>
      </c>
      <c r="C67" s="6"/>
      <c r="D67" s="6"/>
      <c r="E67" s="6"/>
      <c r="F67" s="6"/>
      <c r="G67" s="5"/>
      <c r="H67" s="3"/>
      <c r="I67" s="3"/>
      <c r="J67" s="3"/>
      <c r="K67" s="3"/>
      <c r="L67" s="3"/>
      <c r="M67" s="3"/>
    </row>
    <row r="68" spans="2:13">
      <c r="B68" s="5" t="s">
        <v>7</v>
      </c>
      <c r="C68" s="6"/>
      <c r="D68" s="6"/>
      <c r="E68" s="6"/>
      <c r="F68" s="6"/>
      <c r="G68" s="5"/>
      <c r="H68" s="3"/>
      <c r="I68" s="3"/>
      <c r="J68" s="3"/>
      <c r="K68" s="3"/>
      <c r="L68" s="3"/>
      <c r="M68" s="3"/>
    </row>
    <row r="69" spans="2:13">
      <c r="B69" s="5" t="s">
        <v>7</v>
      </c>
      <c r="C69" s="6"/>
      <c r="D69" s="6"/>
      <c r="E69" s="6"/>
      <c r="F69" s="6"/>
      <c r="G69" s="5"/>
      <c r="H69" s="3"/>
      <c r="I69" s="3"/>
      <c r="J69" s="3"/>
      <c r="K69" s="3"/>
      <c r="L69" s="3"/>
      <c r="M69" s="3"/>
    </row>
    <row r="70" spans="2:13">
      <c r="B70" s="5" t="s">
        <v>7</v>
      </c>
      <c r="C70" s="6"/>
      <c r="D70" s="6"/>
      <c r="E70" s="6"/>
      <c r="F70" s="6"/>
      <c r="G70" s="5"/>
      <c r="H70" s="3"/>
      <c r="I70" s="3"/>
      <c r="J70" s="3"/>
      <c r="K70" s="3"/>
      <c r="L70" s="3"/>
      <c r="M70" s="3"/>
    </row>
    <row r="71" spans="2:13">
      <c r="B71" s="5" t="s">
        <v>7</v>
      </c>
      <c r="C71" s="6"/>
      <c r="D71" s="6"/>
      <c r="E71" s="6"/>
      <c r="F71" s="6"/>
      <c r="G71" s="5"/>
      <c r="H71" s="3"/>
      <c r="I71" s="3"/>
      <c r="J71" s="3"/>
      <c r="K71" s="3"/>
      <c r="L71" s="3"/>
      <c r="M71" s="3"/>
    </row>
    <row r="72" spans="2:13">
      <c r="B72" s="5" t="s">
        <v>7</v>
      </c>
      <c r="C72" s="6"/>
      <c r="D72" s="6"/>
      <c r="E72" s="6"/>
      <c r="F72" s="6"/>
      <c r="G72" s="5"/>
      <c r="H72" s="3"/>
      <c r="I72" s="3"/>
      <c r="J72" s="3"/>
      <c r="K72" s="3"/>
      <c r="L72" s="3"/>
      <c r="M72" s="3"/>
    </row>
    <row r="73" spans="2:13">
      <c r="C73" s="6"/>
      <c r="D73" s="6"/>
      <c r="E73" s="6"/>
      <c r="F73" s="6"/>
      <c r="G73" s="5"/>
      <c r="H73" s="3"/>
      <c r="I73" s="3"/>
      <c r="J73" s="3"/>
      <c r="K73" s="3"/>
      <c r="L73" s="3"/>
      <c r="M73" s="3"/>
    </row>
    <row r="74" spans="2:13">
      <c r="C74" s="6"/>
      <c r="D74" s="6"/>
      <c r="E74" s="6"/>
      <c r="F74" s="6"/>
      <c r="G74" s="5"/>
      <c r="H74" s="3"/>
      <c r="I74" s="3"/>
      <c r="J74" s="3"/>
      <c r="K74" s="3"/>
      <c r="L74" s="3"/>
      <c r="M74" s="3"/>
    </row>
    <row r="75" spans="2:13">
      <c r="C75" s="6"/>
      <c r="D75" s="6"/>
      <c r="E75" s="6"/>
      <c r="F75" s="6"/>
      <c r="G75" s="5"/>
      <c r="H75" s="3"/>
      <c r="I75" s="3"/>
      <c r="J75" s="3"/>
      <c r="K75" s="3"/>
      <c r="L75" s="3"/>
      <c r="M75" s="3"/>
    </row>
    <row r="76" spans="2:13">
      <c r="C76" s="6"/>
      <c r="D76" s="6"/>
      <c r="E76" s="6"/>
      <c r="F76" s="6"/>
      <c r="G76" s="5"/>
      <c r="H76" s="3"/>
      <c r="I76" s="3"/>
      <c r="J76" s="3"/>
      <c r="K76" s="3"/>
      <c r="L76" s="3"/>
      <c r="M76" s="3"/>
    </row>
    <row r="77" spans="2:13">
      <c r="C77" s="6"/>
      <c r="D77" s="6"/>
      <c r="E77" s="6"/>
      <c r="F77" s="6"/>
      <c r="G77" s="5"/>
      <c r="H77" s="3"/>
      <c r="I77" s="3"/>
      <c r="J77" s="3"/>
      <c r="K77" s="3"/>
      <c r="L77" s="3"/>
      <c r="M77" s="3"/>
    </row>
    <row r="78" spans="2:13">
      <c r="C78" s="6"/>
      <c r="D78" s="6"/>
      <c r="E78" s="6"/>
      <c r="F78" s="6"/>
      <c r="G78" s="5"/>
      <c r="H78" s="3"/>
      <c r="I78" s="3"/>
      <c r="J78" s="3"/>
      <c r="K78" s="3"/>
      <c r="L78" s="3"/>
      <c r="M78" s="3"/>
    </row>
    <row r="79" spans="2:13">
      <c r="C79" s="6"/>
      <c r="D79" s="6"/>
      <c r="E79" s="6"/>
      <c r="F79" s="6"/>
      <c r="G79" s="5"/>
      <c r="H79" s="3"/>
      <c r="I79" s="3"/>
      <c r="J79" s="3"/>
      <c r="K79" s="3"/>
      <c r="L79" s="3"/>
      <c r="M79" s="3"/>
    </row>
    <row r="80" spans="2:13">
      <c r="C80" s="6"/>
      <c r="D80" s="6"/>
      <c r="E80" s="6"/>
      <c r="F80" s="6"/>
      <c r="G80" s="5"/>
      <c r="H80" s="3"/>
      <c r="I80" s="3"/>
      <c r="J80" s="3"/>
      <c r="K80" s="3"/>
      <c r="L80" s="3"/>
      <c r="M80" s="3"/>
    </row>
    <row r="81" spans="3:13">
      <c r="C81" s="6"/>
      <c r="D81" s="6"/>
      <c r="E81" s="6"/>
      <c r="F81" s="6"/>
      <c r="G81" s="5"/>
      <c r="H81" s="3"/>
      <c r="I81" s="3"/>
      <c r="J81" s="3"/>
      <c r="K81" s="3"/>
      <c r="L81" s="3"/>
      <c r="M81" s="3"/>
    </row>
    <row r="82" spans="3:13">
      <c r="C82" s="6"/>
      <c r="D82" s="6"/>
      <c r="E82" s="6"/>
      <c r="F82" s="6"/>
      <c r="G82" s="5"/>
      <c r="H82" s="3"/>
      <c r="I82" s="3"/>
      <c r="J82" s="3"/>
      <c r="K82" s="3"/>
      <c r="L82" s="3"/>
      <c r="M82" s="3"/>
    </row>
    <row r="83" spans="3:13">
      <c r="C83" s="6"/>
      <c r="D83" s="6"/>
      <c r="E83" s="6"/>
      <c r="F83" s="6"/>
      <c r="G83" s="5"/>
      <c r="H83" s="3"/>
      <c r="I83" s="3"/>
      <c r="J83" s="3"/>
      <c r="K83" s="3"/>
      <c r="L83" s="3"/>
      <c r="M83" s="3"/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A34:J34"/>
    <mergeCell ref="B3:B4"/>
    <mergeCell ref="A8:J8"/>
    <mergeCell ref="A11:J11"/>
    <mergeCell ref="A14:J14"/>
    <mergeCell ref="A17:J17"/>
    <mergeCell ref="A21:J21"/>
    <mergeCell ref="A25:J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.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9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38" t="s">
        <v>203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10</v>
      </c>
      <c r="H3" s="32"/>
      <c r="I3" s="32"/>
      <c r="J3" s="32"/>
      <c r="K3" s="32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22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68</v>
      </c>
      <c r="B6" s="7" t="s">
        <v>161</v>
      </c>
      <c r="C6" s="7" t="s">
        <v>227</v>
      </c>
      <c r="D6" s="7" t="s">
        <v>162</v>
      </c>
      <c r="E6" s="7" t="s">
        <v>239</v>
      </c>
      <c r="F6" s="7" t="s">
        <v>207</v>
      </c>
      <c r="G6" s="13" t="s">
        <v>163</v>
      </c>
      <c r="H6" s="13" t="s">
        <v>17</v>
      </c>
      <c r="I6" s="13" t="s">
        <v>25</v>
      </c>
      <c r="J6" s="8"/>
      <c r="K6" s="8" t="str">
        <f>"85,0"</f>
        <v>85,0</v>
      </c>
      <c r="L6" s="8" t="str">
        <f>"125,3240"</f>
        <v>125,3240</v>
      </c>
      <c r="M6" s="7" t="s">
        <v>164</v>
      </c>
    </row>
    <row r="7" spans="1:13">
      <c r="B7" s="5" t="s">
        <v>7</v>
      </c>
    </row>
    <row r="8" spans="1:13" ht="16">
      <c r="A8" s="28" t="s">
        <v>49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68</v>
      </c>
      <c r="B9" s="7" t="s">
        <v>50</v>
      </c>
      <c r="C9" s="7" t="s">
        <v>51</v>
      </c>
      <c r="D9" s="7" t="s">
        <v>52</v>
      </c>
      <c r="E9" s="7" t="s">
        <v>237</v>
      </c>
      <c r="F9" s="7" t="s">
        <v>53</v>
      </c>
      <c r="G9" s="13" t="s">
        <v>59</v>
      </c>
      <c r="H9" s="13" t="s">
        <v>60</v>
      </c>
      <c r="I9" s="13" t="s">
        <v>56</v>
      </c>
      <c r="J9" s="8"/>
      <c r="K9" s="8" t="str">
        <f>"210,0"</f>
        <v>210,0</v>
      </c>
      <c r="L9" s="8" t="str">
        <f>"193,0740"</f>
        <v>193,0740</v>
      </c>
      <c r="M9" s="7"/>
    </row>
    <row r="10" spans="1:13">
      <c r="B10" s="5" t="s">
        <v>7</v>
      </c>
    </row>
    <row r="11" spans="1:13">
      <c r="B11" s="5" t="s">
        <v>7</v>
      </c>
      <c r="C11" s="6"/>
      <c r="D11" s="6"/>
      <c r="E11" s="6"/>
      <c r="F11" s="6"/>
      <c r="G11" s="5"/>
      <c r="H11" s="3"/>
      <c r="I11" s="3"/>
      <c r="J11" s="3"/>
      <c r="K11" s="3"/>
      <c r="L11" s="3"/>
      <c r="M11" s="3"/>
    </row>
    <row r="12" spans="1:13">
      <c r="B12" s="5" t="s">
        <v>7</v>
      </c>
      <c r="C12" s="6"/>
      <c r="D12" s="6"/>
      <c r="E12" s="6"/>
      <c r="F12" s="6"/>
      <c r="G12" s="5"/>
      <c r="H12" s="3"/>
      <c r="I12" s="3"/>
      <c r="J12" s="3"/>
      <c r="K12" s="3"/>
      <c r="L12" s="3"/>
      <c r="M12" s="3"/>
    </row>
    <row r="13" spans="1:13">
      <c r="B13" s="5" t="s">
        <v>7</v>
      </c>
      <c r="C13" s="6"/>
      <c r="D13" s="6"/>
      <c r="E13" s="6"/>
      <c r="F13" s="6"/>
      <c r="G13" s="5"/>
      <c r="H13" s="3"/>
      <c r="I13" s="3"/>
      <c r="J13" s="3"/>
      <c r="K13" s="3"/>
      <c r="L13" s="3"/>
      <c r="M13" s="3"/>
    </row>
    <row r="14" spans="1:13">
      <c r="B14" s="5" t="s">
        <v>7</v>
      </c>
      <c r="C14" s="6"/>
      <c r="D14" s="6"/>
      <c r="E14" s="6"/>
      <c r="F14" s="6"/>
      <c r="G14" s="5"/>
      <c r="H14" s="3"/>
      <c r="I14" s="3"/>
      <c r="J14" s="3"/>
      <c r="K14" s="3"/>
      <c r="L14" s="3"/>
      <c r="M14" s="3"/>
    </row>
    <row r="15" spans="1:13">
      <c r="B15" s="5" t="s">
        <v>7</v>
      </c>
      <c r="C15" s="6"/>
      <c r="D15" s="6"/>
      <c r="E15" s="6"/>
      <c r="F15" s="6"/>
      <c r="G15" s="5"/>
      <c r="H15" s="3"/>
      <c r="I15" s="3"/>
      <c r="J15" s="3"/>
      <c r="K15" s="3"/>
      <c r="L15" s="3"/>
      <c r="M15" s="3"/>
    </row>
    <row r="16" spans="1:13">
      <c r="B16" s="5" t="s">
        <v>7</v>
      </c>
      <c r="C16" s="6"/>
      <c r="D16" s="6"/>
      <c r="E16" s="6"/>
      <c r="F16" s="6"/>
      <c r="G16" s="5"/>
      <c r="H16" s="3"/>
      <c r="I16" s="3"/>
      <c r="J16" s="3"/>
      <c r="K16" s="3"/>
      <c r="L16" s="3"/>
      <c r="M16" s="3"/>
    </row>
    <row r="17" spans="2:13">
      <c r="B17" s="5" t="s">
        <v>7</v>
      </c>
      <c r="C17" s="6"/>
      <c r="D17" s="6"/>
      <c r="E17" s="6"/>
      <c r="F17" s="6"/>
      <c r="G17" s="5"/>
      <c r="H17" s="3"/>
      <c r="I17" s="3"/>
      <c r="J17" s="3"/>
      <c r="K17" s="3"/>
      <c r="L17" s="3"/>
      <c r="M17" s="3"/>
    </row>
    <row r="18" spans="2:13">
      <c r="B18" s="5" t="s">
        <v>7</v>
      </c>
      <c r="C18" s="6"/>
      <c r="D18" s="6"/>
      <c r="E18" s="6"/>
      <c r="F18" s="6"/>
      <c r="G18" s="5"/>
      <c r="H18" s="3"/>
      <c r="I18" s="3"/>
      <c r="J18" s="3"/>
      <c r="K18" s="3"/>
      <c r="L18" s="3"/>
      <c r="M18" s="3"/>
    </row>
    <row r="19" spans="2:13">
      <c r="B19" s="5" t="s">
        <v>7</v>
      </c>
      <c r="C19" s="6"/>
      <c r="D19" s="6"/>
      <c r="E19" s="6"/>
      <c r="F19" s="6"/>
      <c r="G19" s="5"/>
      <c r="H19" s="3"/>
      <c r="I19" s="3"/>
      <c r="J19" s="3"/>
      <c r="K19" s="3"/>
      <c r="L19" s="3"/>
      <c r="M19" s="3"/>
    </row>
    <row r="20" spans="2:13">
      <c r="B20" s="5" t="s">
        <v>7</v>
      </c>
      <c r="C20" s="6"/>
      <c r="D20" s="6"/>
      <c r="E20" s="6"/>
      <c r="F20" s="6"/>
      <c r="G20" s="5"/>
      <c r="H20" s="3"/>
      <c r="I20" s="3"/>
      <c r="J20" s="3"/>
      <c r="K20" s="3"/>
      <c r="L20" s="3"/>
      <c r="M20" s="3"/>
    </row>
    <row r="21" spans="2:13">
      <c r="B21" s="5" t="s">
        <v>7</v>
      </c>
      <c r="C21" s="6"/>
      <c r="D21" s="6"/>
      <c r="E21" s="6"/>
      <c r="F21" s="6"/>
      <c r="G21" s="5"/>
      <c r="H21" s="3"/>
      <c r="I21" s="3"/>
      <c r="J21" s="3"/>
      <c r="K21" s="3"/>
      <c r="L21" s="3"/>
      <c r="M21" s="3"/>
    </row>
    <row r="22" spans="2:13">
      <c r="B22" s="5" t="s">
        <v>7</v>
      </c>
      <c r="C22" s="6"/>
      <c r="D22" s="6"/>
      <c r="E22" s="6"/>
      <c r="F22" s="6"/>
      <c r="G22" s="5"/>
      <c r="H22" s="3"/>
      <c r="I22" s="3"/>
      <c r="J22" s="3"/>
      <c r="K22" s="3"/>
      <c r="L22" s="3"/>
      <c r="M22" s="3"/>
    </row>
    <row r="23" spans="2:13">
      <c r="B23" s="5" t="s">
        <v>7</v>
      </c>
      <c r="C23" s="6"/>
      <c r="D23" s="6"/>
      <c r="E23" s="6"/>
      <c r="F23" s="6"/>
      <c r="G23" s="5"/>
      <c r="H23" s="3"/>
      <c r="I23" s="3"/>
      <c r="J23" s="3"/>
      <c r="K23" s="3"/>
      <c r="L23" s="3"/>
      <c r="M23" s="3"/>
    </row>
    <row r="24" spans="2:13">
      <c r="B24" s="5" t="s">
        <v>7</v>
      </c>
      <c r="C24" s="6"/>
      <c r="D24" s="6"/>
      <c r="E24" s="6"/>
      <c r="F24" s="6"/>
      <c r="G24" s="5"/>
      <c r="H24" s="3"/>
      <c r="I24" s="3"/>
      <c r="J24" s="3"/>
      <c r="K24" s="3"/>
      <c r="L24" s="3"/>
      <c r="M24" s="3"/>
    </row>
    <row r="25" spans="2:13">
      <c r="B25" s="5" t="s">
        <v>7</v>
      </c>
      <c r="C25" s="6"/>
      <c r="D25" s="6"/>
      <c r="E25" s="6"/>
      <c r="F25" s="6"/>
      <c r="G25" s="5"/>
      <c r="H25" s="3"/>
      <c r="I25" s="3"/>
      <c r="J25" s="3"/>
      <c r="K25" s="3"/>
      <c r="L25" s="3"/>
      <c r="M25" s="3"/>
    </row>
    <row r="26" spans="2:13">
      <c r="B26" s="5" t="s">
        <v>7</v>
      </c>
      <c r="C26" s="6"/>
      <c r="D26" s="6"/>
      <c r="E26" s="6"/>
      <c r="F26" s="6"/>
      <c r="G26" s="5"/>
      <c r="H26" s="3"/>
      <c r="I26" s="3"/>
      <c r="J26" s="3"/>
      <c r="K26" s="3"/>
      <c r="L26" s="3"/>
      <c r="M26" s="3"/>
    </row>
    <row r="27" spans="2:13">
      <c r="B27" s="5" t="s">
        <v>7</v>
      </c>
      <c r="C27" s="6"/>
      <c r="D27" s="6"/>
      <c r="E27" s="6"/>
      <c r="F27" s="6"/>
      <c r="G27" s="5"/>
      <c r="H27" s="3"/>
      <c r="I27" s="3"/>
      <c r="J27" s="3"/>
      <c r="K27" s="3"/>
      <c r="L27" s="3"/>
      <c r="M27" s="3"/>
    </row>
    <row r="28" spans="2:13">
      <c r="B28" s="5" t="s">
        <v>7</v>
      </c>
      <c r="C28" s="6"/>
      <c r="D28" s="6"/>
      <c r="E28" s="6"/>
      <c r="F28" s="6"/>
      <c r="G28" s="5"/>
      <c r="H28" s="3"/>
      <c r="I28" s="3"/>
      <c r="J28" s="3"/>
      <c r="K28" s="3"/>
      <c r="L28" s="3"/>
      <c r="M28" s="3"/>
    </row>
    <row r="29" spans="2:13">
      <c r="C29" s="6"/>
      <c r="D29" s="6"/>
      <c r="E29" s="6"/>
      <c r="F29" s="6"/>
      <c r="G29" s="5"/>
      <c r="H29" s="3"/>
      <c r="I29" s="3"/>
      <c r="J29" s="3"/>
      <c r="K29" s="3"/>
      <c r="L29" s="3"/>
      <c r="M29" s="3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38" t="s">
        <v>204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10</v>
      </c>
      <c r="H3" s="32"/>
      <c r="I3" s="32"/>
      <c r="J3" s="32"/>
      <c r="K3" s="32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44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0" t="s">
        <v>68</v>
      </c>
      <c r="B6" s="9" t="s">
        <v>121</v>
      </c>
      <c r="C6" s="9" t="s">
        <v>226</v>
      </c>
      <c r="D6" s="9" t="s">
        <v>122</v>
      </c>
      <c r="E6" s="9" t="s">
        <v>241</v>
      </c>
      <c r="F6" s="9" t="s">
        <v>15</v>
      </c>
      <c r="G6" s="14" t="s">
        <v>57</v>
      </c>
      <c r="H6" s="14" t="s">
        <v>137</v>
      </c>
      <c r="I6" s="14" t="s">
        <v>58</v>
      </c>
      <c r="J6" s="10"/>
      <c r="K6" s="10" t="str">
        <f>"160,0"</f>
        <v>160,0</v>
      </c>
      <c r="L6" s="10" t="str">
        <f>"158,6560"</f>
        <v>158,6560</v>
      </c>
      <c r="M6" s="9" t="s">
        <v>81</v>
      </c>
    </row>
    <row r="7" spans="1:13">
      <c r="A7" s="12" t="s">
        <v>68</v>
      </c>
      <c r="B7" s="11" t="s">
        <v>157</v>
      </c>
      <c r="C7" s="11" t="s">
        <v>158</v>
      </c>
      <c r="D7" s="11" t="s">
        <v>159</v>
      </c>
      <c r="E7" s="11" t="s">
        <v>237</v>
      </c>
      <c r="F7" s="11" t="s">
        <v>37</v>
      </c>
      <c r="G7" s="16" t="s">
        <v>85</v>
      </c>
      <c r="H7" s="16" t="s">
        <v>56</v>
      </c>
      <c r="I7" s="16" t="s">
        <v>160</v>
      </c>
      <c r="J7" s="12"/>
      <c r="K7" s="12" t="str">
        <f>"215,0"</f>
        <v>215,0</v>
      </c>
      <c r="L7" s="12" t="str">
        <f>"210,6570"</f>
        <v>210,6570</v>
      </c>
      <c r="M7" s="11"/>
    </row>
    <row r="8" spans="1:13">
      <c r="B8" s="5" t="s">
        <v>7</v>
      </c>
    </row>
    <row r="9" spans="1:13">
      <c r="B9" s="5" t="s">
        <v>7</v>
      </c>
      <c r="C9" s="6"/>
      <c r="D9" s="6"/>
      <c r="E9" s="6"/>
      <c r="F9" s="6"/>
      <c r="H9" s="5"/>
      <c r="I9" s="3"/>
      <c r="J9" s="3"/>
      <c r="K9" s="3"/>
      <c r="L9" s="3"/>
      <c r="M9" s="3"/>
    </row>
    <row r="10" spans="1:13">
      <c r="B10" s="5" t="s">
        <v>7</v>
      </c>
      <c r="C10" s="6"/>
      <c r="D10" s="6"/>
      <c r="E10" s="6"/>
      <c r="F10" s="6"/>
      <c r="H10" s="5"/>
      <c r="I10" s="3"/>
      <c r="J10" s="3"/>
      <c r="K10" s="3"/>
      <c r="L10" s="3"/>
      <c r="M10" s="3"/>
    </row>
    <row r="11" spans="1:13">
      <c r="B11" s="5" t="s">
        <v>7</v>
      </c>
      <c r="C11" s="6"/>
      <c r="D11" s="6"/>
      <c r="E11" s="6"/>
      <c r="F11" s="6"/>
      <c r="H11" s="5"/>
      <c r="I11" s="3"/>
      <c r="J11" s="3"/>
      <c r="K11" s="3"/>
      <c r="L11" s="3"/>
      <c r="M11" s="3"/>
    </row>
    <row r="12" spans="1:13">
      <c r="B12" s="5" t="s">
        <v>7</v>
      </c>
      <c r="C12" s="6"/>
      <c r="D12" s="6"/>
      <c r="E12" s="6"/>
      <c r="F12" s="6"/>
      <c r="H12" s="5"/>
      <c r="I12" s="3"/>
      <c r="J12" s="3"/>
      <c r="K12" s="3"/>
      <c r="L12" s="3"/>
      <c r="M12" s="3"/>
    </row>
    <row r="13" spans="1:13">
      <c r="B13" s="5" t="s">
        <v>7</v>
      </c>
      <c r="C13" s="6"/>
      <c r="D13" s="6"/>
      <c r="E13" s="6"/>
      <c r="F13" s="6"/>
      <c r="H13" s="5"/>
      <c r="I13" s="3"/>
      <c r="J13" s="3"/>
      <c r="K13" s="3"/>
      <c r="L13" s="3"/>
      <c r="M13" s="3"/>
    </row>
    <row r="14" spans="1:13">
      <c r="B14" s="5" t="s">
        <v>7</v>
      </c>
      <c r="C14" s="6"/>
      <c r="D14" s="6"/>
      <c r="E14" s="6"/>
      <c r="F14" s="6"/>
      <c r="H14" s="5"/>
      <c r="I14" s="3"/>
      <c r="J14" s="3"/>
      <c r="K14" s="3"/>
      <c r="L14" s="3"/>
      <c r="M14" s="3"/>
    </row>
    <row r="15" spans="1:13">
      <c r="B15" s="5" t="s">
        <v>7</v>
      </c>
      <c r="C15" s="6"/>
      <c r="D15" s="6"/>
      <c r="E15" s="6"/>
      <c r="F15" s="6"/>
      <c r="H15" s="5"/>
      <c r="I15" s="3"/>
      <c r="J15" s="3"/>
      <c r="K15" s="3"/>
      <c r="L15" s="3"/>
      <c r="M15" s="3"/>
    </row>
    <row r="16" spans="1:13">
      <c r="B16" s="5" t="s">
        <v>7</v>
      </c>
      <c r="C16" s="6"/>
      <c r="D16" s="6"/>
      <c r="E16" s="6"/>
      <c r="F16" s="6"/>
      <c r="H16" s="5"/>
      <c r="I16" s="3"/>
      <c r="J16" s="3"/>
      <c r="K16" s="3"/>
      <c r="L16" s="3"/>
      <c r="M16" s="3"/>
    </row>
    <row r="17" spans="2:13">
      <c r="B17" s="5" t="s">
        <v>7</v>
      </c>
      <c r="C17" s="6"/>
      <c r="D17" s="6"/>
      <c r="E17" s="6"/>
      <c r="F17" s="6"/>
      <c r="H17" s="5"/>
      <c r="I17" s="3"/>
      <c r="J17" s="3"/>
      <c r="K17" s="3"/>
      <c r="L17" s="3"/>
      <c r="M17" s="3"/>
    </row>
    <row r="18" spans="2:13">
      <c r="B18" s="5" t="s">
        <v>7</v>
      </c>
      <c r="C18" s="6"/>
      <c r="D18" s="6"/>
      <c r="E18" s="6"/>
      <c r="F18" s="6"/>
      <c r="H18" s="5"/>
      <c r="I18" s="3"/>
      <c r="J18" s="3"/>
      <c r="K18" s="3"/>
      <c r="L18" s="3"/>
      <c r="M18" s="3"/>
    </row>
    <row r="19" spans="2:13">
      <c r="B19" s="5" t="s">
        <v>7</v>
      </c>
      <c r="C19" s="6"/>
      <c r="D19" s="6"/>
      <c r="E19" s="6"/>
      <c r="F19" s="6"/>
      <c r="H19" s="5"/>
      <c r="I19" s="3"/>
      <c r="J19" s="3"/>
      <c r="K19" s="3"/>
      <c r="L19" s="3"/>
      <c r="M19" s="3"/>
    </row>
    <row r="20" spans="2:13">
      <c r="B20" s="5" t="s">
        <v>7</v>
      </c>
      <c r="C20" s="6"/>
      <c r="D20" s="6"/>
      <c r="E20" s="6"/>
      <c r="F20" s="6"/>
      <c r="H20" s="5"/>
      <c r="I20" s="3"/>
      <c r="J20" s="3"/>
      <c r="K20" s="3"/>
      <c r="L20" s="3"/>
      <c r="M20" s="3"/>
    </row>
    <row r="21" spans="2:13">
      <c r="B21" s="5" t="s">
        <v>7</v>
      </c>
      <c r="C21" s="6"/>
      <c r="D21" s="6"/>
      <c r="E21" s="6"/>
      <c r="F21" s="6"/>
      <c r="H21" s="5"/>
      <c r="I21" s="3"/>
      <c r="J21" s="3"/>
      <c r="K21" s="3"/>
      <c r="L21" s="3"/>
      <c r="M21" s="3"/>
    </row>
    <row r="22" spans="2:13">
      <c r="B22" s="5" t="s">
        <v>7</v>
      </c>
      <c r="C22" s="6"/>
      <c r="D22" s="6"/>
      <c r="E22" s="6"/>
      <c r="F22" s="6"/>
      <c r="H22" s="5"/>
      <c r="I22" s="3"/>
      <c r="J22" s="3"/>
      <c r="K22" s="3"/>
      <c r="L22" s="3"/>
      <c r="M22" s="3"/>
    </row>
    <row r="23" spans="2:13">
      <c r="B23" s="5" t="s">
        <v>7</v>
      </c>
      <c r="C23" s="6"/>
      <c r="D23" s="6"/>
      <c r="E23" s="6"/>
      <c r="F23" s="6"/>
      <c r="H23" s="5"/>
      <c r="I23" s="3"/>
      <c r="J23" s="3"/>
      <c r="K23" s="3"/>
      <c r="L23" s="3"/>
      <c r="M23" s="3"/>
    </row>
    <row r="24" spans="2:13">
      <c r="B24" s="5" t="s">
        <v>7</v>
      </c>
      <c r="C24" s="6"/>
      <c r="D24" s="6"/>
      <c r="E24" s="6"/>
      <c r="F24" s="6"/>
      <c r="H24" s="5"/>
      <c r="I24" s="3"/>
      <c r="J24" s="3"/>
      <c r="K24" s="3"/>
      <c r="L24" s="3"/>
      <c r="M24" s="3"/>
    </row>
    <row r="25" spans="2:13">
      <c r="B25" s="5" t="s">
        <v>7</v>
      </c>
      <c r="C25" s="6"/>
      <c r="D25" s="6"/>
      <c r="E25" s="6"/>
      <c r="F25" s="6"/>
      <c r="H25" s="5"/>
      <c r="I25" s="3"/>
      <c r="J25" s="3"/>
      <c r="K25" s="3"/>
      <c r="L25" s="3"/>
      <c r="M25" s="3"/>
    </row>
    <row r="26" spans="2:13">
      <c r="B26" s="5" t="s">
        <v>7</v>
      </c>
      <c r="C26" s="6"/>
      <c r="D26" s="6"/>
      <c r="E26" s="6"/>
      <c r="F26" s="6"/>
      <c r="H26" s="5"/>
      <c r="I26" s="3"/>
      <c r="J26" s="3"/>
      <c r="K26" s="3"/>
      <c r="L26" s="3"/>
      <c r="M26" s="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24" bestFit="1" customWidth="1"/>
    <col min="12" max="12" width="7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38" t="s">
        <v>205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234</v>
      </c>
      <c r="B3" s="30" t="s">
        <v>0</v>
      </c>
      <c r="C3" s="48" t="s">
        <v>235</v>
      </c>
      <c r="D3" s="48" t="s">
        <v>6</v>
      </c>
      <c r="E3" s="32" t="s">
        <v>236</v>
      </c>
      <c r="F3" s="32" t="s">
        <v>5</v>
      </c>
      <c r="G3" s="32" t="s">
        <v>233</v>
      </c>
      <c r="H3" s="32"/>
      <c r="I3" s="32"/>
      <c r="J3" s="32"/>
      <c r="K3" s="49" t="s">
        <v>139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50"/>
      <c r="L4" s="33"/>
      <c r="M4" s="35"/>
    </row>
    <row r="5" spans="1:13" ht="16">
      <c r="A5" s="36" t="s">
        <v>22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68</v>
      </c>
      <c r="B6" s="7" t="s">
        <v>169</v>
      </c>
      <c r="C6" s="7" t="s">
        <v>228</v>
      </c>
      <c r="D6" s="7" t="s">
        <v>31</v>
      </c>
      <c r="E6" s="7" t="s">
        <v>240</v>
      </c>
      <c r="F6" s="7" t="s">
        <v>37</v>
      </c>
      <c r="G6" s="13" t="s">
        <v>28</v>
      </c>
      <c r="H6" s="13" t="s">
        <v>29</v>
      </c>
      <c r="I6" s="13" t="s">
        <v>32</v>
      </c>
      <c r="J6" s="8"/>
      <c r="K6" s="23" t="str">
        <f>"57,5"</f>
        <v>57,5</v>
      </c>
      <c r="L6" s="8" t="str">
        <f>"47,8889"</f>
        <v>47,8889</v>
      </c>
      <c r="M6" s="7"/>
    </row>
    <row r="7" spans="1:13">
      <c r="B7" s="5" t="s">
        <v>7</v>
      </c>
    </row>
    <row r="8" spans="1:13" ht="16">
      <c r="A8" s="28" t="s">
        <v>34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68</v>
      </c>
      <c r="B9" s="7" t="s">
        <v>35</v>
      </c>
      <c r="C9" s="7" t="s">
        <v>229</v>
      </c>
      <c r="D9" s="7" t="s">
        <v>36</v>
      </c>
      <c r="E9" s="7" t="s">
        <v>238</v>
      </c>
      <c r="F9" s="7" t="s">
        <v>37</v>
      </c>
      <c r="G9" s="13" t="s">
        <v>27</v>
      </c>
      <c r="H9" s="18" t="s">
        <v>20</v>
      </c>
      <c r="I9" s="13" t="s">
        <v>20</v>
      </c>
      <c r="J9" s="8"/>
      <c r="K9" s="23" t="str">
        <f>"47,5"</f>
        <v>47,5</v>
      </c>
      <c r="L9" s="8" t="str">
        <f>"33,0339"</f>
        <v>33,0339</v>
      </c>
      <c r="M9" s="7" t="s">
        <v>66</v>
      </c>
    </row>
    <row r="10" spans="1:13">
      <c r="B10" s="5" t="s">
        <v>7</v>
      </c>
    </row>
    <row r="11" spans="1:13" ht="16">
      <c r="A11" s="28" t="s">
        <v>78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3">
      <c r="A12" s="10" t="s">
        <v>68</v>
      </c>
      <c r="B12" s="9" t="s">
        <v>170</v>
      </c>
      <c r="C12" s="9" t="s">
        <v>171</v>
      </c>
      <c r="D12" s="9" t="s">
        <v>172</v>
      </c>
      <c r="E12" s="9" t="s">
        <v>237</v>
      </c>
      <c r="F12" s="9" t="s">
        <v>37</v>
      </c>
      <c r="G12" s="14" t="s">
        <v>110</v>
      </c>
      <c r="H12" s="14" t="s">
        <v>17</v>
      </c>
      <c r="I12" s="15" t="s">
        <v>173</v>
      </c>
      <c r="J12" s="10"/>
      <c r="K12" s="25" t="str">
        <f>"75,0"</f>
        <v>75,0</v>
      </c>
      <c r="L12" s="10" t="str">
        <f>"49,5900"</f>
        <v>49,5900</v>
      </c>
      <c r="M12" s="9"/>
    </row>
    <row r="13" spans="1:13">
      <c r="A13" s="20" t="s">
        <v>69</v>
      </c>
      <c r="B13" s="19" t="s">
        <v>174</v>
      </c>
      <c r="C13" s="19" t="s">
        <v>175</v>
      </c>
      <c r="D13" s="19" t="s">
        <v>176</v>
      </c>
      <c r="E13" s="19" t="s">
        <v>237</v>
      </c>
      <c r="F13" s="19" t="s">
        <v>37</v>
      </c>
      <c r="G13" s="21" t="s">
        <v>177</v>
      </c>
      <c r="H13" s="21" t="s">
        <v>29</v>
      </c>
      <c r="I13" s="21" t="s">
        <v>32</v>
      </c>
      <c r="J13" s="20"/>
      <c r="K13" s="27" t="str">
        <f>"57,5"</f>
        <v>57,5</v>
      </c>
      <c r="L13" s="20" t="str">
        <f>"37,4814"</f>
        <v>37,4814</v>
      </c>
      <c r="M13" s="19" t="s">
        <v>138</v>
      </c>
    </row>
    <row r="14" spans="1:13">
      <c r="A14" s="20" t="s">
        <v>191</v>
      </c>
      <c r="B14" s="19" t="s">
        <v>178</v>
      </c>
      <c r="C14" s="19" t="s">
        <v>179</v>
      </c>
      <c r="D14" s="19" t="s">
        <v>180</v>
      </c>
      <c r="E14" s="19" t="s">
        <v>237</v>
      </c>
      <c r="F14" s="19" t="s">
        <v>37</v>
      </c>
      <c r="G14" s="21" t="s">
        <v>177</v>
      </c>
      <c r="H14" s="21" t="s">
        <v>29</v>
      </c>
      <c r="I14" s="21" t="s">
        <v>32</v>
      </c>
      <c r="J14" s="20"/>
      <c r="K14" s="27" t="str">
        <f>"57,5"</f>
        <v>57,5</v>
      </c>
      <c r="L14" s="20" t="str">
        <f>"37,3002"</f>
        <v>37,3002</v>
      </c>
      <c r="M14" s="19" t="s">
        <v>138</v>
      </c>
    </row>
    <row r="15" spans="1:13">
      <c r="A15" s="12" t="s">
        <v>192</v>
      </c>
      <c r="B15" s="11" t="s">
        <v>181</v>
      </c>
      <c r="C15" s="11" t="s">
        <v>182</v>
      </c>
      <c r="D15" s="11" t="s">
        <v>183</v>
      </c>
      <c r="E15" s="11" t="s">
        <v>237</v>
      </c>
      <c r="F15" s="11" t="s">
        <v>37</v>
      </c>
      <c r="G15" s="16" t="s">
        <v>184</v>
      </c>
      <c r="H15" s="16" t="s">
        <v>29</v>
      </c>
      <c r="I15" s="17" t="s">
        <v>168</v>
      </c>
      <c r="J15" s="12"/>
      <c r="K15" s="26" t="str">
        <f>"55,0"</f>
        <v>55,0</v>
      </c>
      <c r="L15" s="12" t="str">
        <f>"35,8215"</f>
        <v>35,8215</v>
      </c>
      <c r="M15" s="11" t="s">
        <v>138</v>
      </c>
    </row>
    <row r="16" spans="1:13">
      <c r="B16" s="5" t="s">
        <v>7</v>
      </c>
    </row>
    <row r="17" spans="1:13" ht="16">
      <c r="A17" s="28" t="s">
        <v>44</v>
      </c>
      <c r="B17" s="28"/>
      <c r="C17" s="29"/>
      <c r="D17" s="29"/>
      <c r="E17" s="29"/>
      <c r="F17" s="29"/>
      <c r="G17" s="29"/>
      <c r="H17" s="29"/>
      <c r="I17" s="29"/>
      <c r="J17" s="29"/>
    </row>
    <row r="18" spans="1:13">
      <c r="A18" s="10" t="s">
        <v>68</v>
      </c>
      <c r="B18" s="9" t="s">
        <v>185</v>
      </c>
      <c r="C18" s="9" t="s">
        <v>186</v>
      </c>
      <c r="D18" s="9" t="s">
        <v>187</v>
      </c>
      <c r="E18" s="9" t="s">
        <v>237</v>
      </c>
      <c r="F18" s="9" t="s">
        <v>37</v>
      </c>
      <c r="G18" s="14" t="s">
        <v>168</v>
      </c>
      <c r="H18" s="14" t="s">
        <v>163</v>
      </c>
      <c r="I18" s="15" t="s">
        <v>101</v>
      </c>
      <c r="J18" s="10"/>
      <c r="K18" s="25" t="str">
        <f>"65,0"</f>
        <v>65,0</v>
      </c>
      <c r="L18" s="10" t="str">
        <f>"40,5502"</f>
        <v>40,5502</v>
      </c>
      <c r="M18" s="9"/>
    </row>
    <row r="19" spans="1:13">
      <c r="A19" s="12" t="s">
        <v>193</v>
      </c>
      <c r="B19" s="11" t="s">
        <v>154</v>
      </c>
      <c r="C19" s="11" t="s">
        <v>155</v>
      </c>
      <c r="D19" s="11" t="s">
        <v>156</v>
      </c>
      <c r="E19" s="11" t="s">
        <v>237</v>
      </c>
      <c r="F19" s="11" t="s">
        <v>53</v>
      </c>
      <c r="G19" s="17" t="s">
        <v>106</v>
      </c>
      <c r="H19" s="12"/>
      <c r="I19" s="12"/>
      <c r="J19" s="12"/>
      <c r="K19" s="26">
        <v>0</v>
      </c>
      <c r="L19" s="12" t="str">
        <f>"0,0000"</f>
        <v>0,0000</v>
      </c>
      <c r="M19" s="11"/>
    </row>
    <row r="20" spans="1:13">
      <c r="B20" s="5" t="s">
        <v>7</v>
      </c>
    </row>
    <row r="21" spans="1:13" ht="16">
      <c r="A21" s="28" t="s">
        <v>49</v>
      </c>
      <c r="B21" s="28"/>
      <c r="C21" s="29"/>
      <c r="D21" s="29"/>
      <c r="E21" s="29"/>
      <c r="F21" s="29"/>
      <c r="G21" s="29"/>
      <c r="H21" s="29"/>
      <c r="I21" s="29"/>
      <c r="J21" s="29"/>
    </row>
    <row r="22" spans="1:13">
      <c r="A22" s="8" t="s">
        <v>68</v>
      </c>
      <c r="B22" s="7" t="s">
        <v>61</v>
      </c>
      <c r="C22" s="7" t="s">
        <v>62</v>
      </c>
      <c r="D22" s="7" t="s">
        <v>63</v>
      </c>
      <c r="E22" s="7" t="s">
        <v>237</v>
      </c>
      <c r="F22" s="7" t="s">
        <v>232</v>
      </c>
      <c r="G22" s="13" t="s">
        <v>28</v>
      </c>
      <c r="H22" s="13" t="s">
        <v>116</v>
      </c>
      <c r="I22" s="18" t="s">
        <v>16</v>
      </c>
      <c r="J22" s="8"/>
      <c r="K22" s="23" t="str">
        <f>"62,5"</f>
        <v>62,5</v>
      </c>
      <c r="L22" s="8" t="str">
        <f>"36,5844"</f>
        <v>36,5844</v>
      </c>
      <c r="M22" s="7" t="s">
        <v>66</v>
      </c>
    </row>
    <row r="23" spans="1:13">
      <c r="B23" s="5" t="s">
        <v>7</v>
      </c>
    </row>
    <row r="24" spans="1:13" ht="16">
      <c r="A24" s="28" t="s">
        <v>188</v>
      </c>
      <c r="B24" s="28"/>
      <c r="C24" s="29"/>
      <c r="D24" s="29"/>
      <c r="E24" s="29"/>
      <c r="F24" s="29"/>
      <c r="G24" s="29"/>
      <c r="H24" s="29"/>
      <c r="I24" s="29"/>
      <c r="J24" s="29"/>
    </row>
    <row r="25" spans="1:13">
      <c r="A25" s="8" t="s">
        <v>68</v>
      </c>
      <c r="B25" s="7" t="s">
        <v>189</v>
      </c>
      <c r="C25" s="7" t="s">
        <v>230</v>
      </c>
      <c r="D25" s="7" t="s">
        <v>190</v>
      </c>
      <c r="E25" s="7" t="s">
        <v>240</v>
      </c>
      <c r="F25" s="7" t="s">
        <v>37</v>
      </c>
      <c r="G25" s="13" t="s">
        <v>16</v>
      </c>
      <c r="H25" s="13" t="s">
        <v>17</v>
      </c>
      <c r="I25" s="18" t="s">
        <v>102</v>
      </c>
      <c r="J25" s="8"/>
      <c r="K25" s="23" t="str">
        <f>"75,0"</f>
        <v>75,0</v>
      </c>
      <c r="L25" s="8" t="str">
        <f>"43,1737"</f>
        <v>43,1737</v>
      </c>
      <c r="M25" s="7"/>
    </row>
    <row r="26" spans="1:13">
      <c r="B26" s="5" t="s">
        <v>7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J24"/>
    <mergeCell ref="A5:J5"/>
    <mergeCell ref="A8:J8"/>
    <mergeCell ref="A11:J11"/>
    <mergeCell ref="A17:J17"/>
    <mergeCell ref="A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GPA ПЛ без экипировки ДК</vt:lpstr>
      <vt:lpstr>GPA ПЛ без экипировки</vt:lpstr>
      <vt:lpstr>GPA ПЛ в бинтах</vt:lpstr>
      <vt:lpstr>GPA Присед без экипировки ДК</vt:lpstr>
      <vt:lpstr>GPA Жим без экипировки ДК</vt:lpstr>
      <vt:lpstr>GPA Жим без экипировки</vt:lpstr>
      <vt:lpstr>GPA Тяга без экипировки ДК</vt:lpstr>
      <vt:lpstr>GPA Тяга без экипировки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2022-04-13T18:52:01Z</dcterms:modified>
</cp:coreProperties>
</file>