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Май/"/>
    </mc:Choice>
  </mc:AlternateContent>
  <xr:revisionPtr revIDLastSave="0" documentId="13_ncr:1_{C7D8A1D7-B379-DA44-9FA8-3C0149DA4038}" xr6:coauthVersionLast="45" xr6:coauthVersionMax="45" xr10:uidLastSave="{00000000-0000-0000-0000-000000000000}"/>
  <bookViews>
    <workbookView xWindow="0" yWindow="460" windowWidth="28800" windowHeight="15340" activeTab="3" xr2:uid="{00000000-000D-0000-FFFF-FFFF00000000}"/>
  </bookViews>
  <sheets>
    <sheet name="WRPF ПЛ без экипировки" sheetId="5" r:id="rId1"/>
    <sheet name="WRPF Жим лежа без экип" sheetId="7" r:id="rId2"/>
    <sheet name="WRPF Тяга без экипировки" sheetId="8" r:id="rId3"/>
    <sheet name="WRPF Подъем на бицепс" sheetId="10" r:id="rId4"/>
  </sheets>
  <definedNames>
    <definedName name="_FilterDatabase" localSheetId="0" hidden="1">'WRPF ПЛ без экипировки'!$A$1:$S$3</definedName>
  </definedNames>
  <calcPr calcId="19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0" l="1"/>
  <c r="K13" i="10"/>
  <c r="L10" i="10"/>
  <c r="K10" i="10"/>
  <c r="L9" i="10"/>
  <c r="K9" i="10"/>
  <c r="L6" i="10"/>
  <c r="K6" i="10"/>
  <c r="L9" i="8"/>
  <c r="K9" i="8"/>
  <c r="L6" i="8"/>
  <c r="K6" i="8"/>
  <c r="L20" i="7"/>
  <c r="K20" i="7"/>
  <c r="L17" i="7"/>
  <c r="K17" i="7"/>
  <c r="L14" i="7"/>
  <c r="K14" i="7"/>
  <c r="L11" i="7"/>
  <c r="K11" i="7"/>
  <c r="L8" i="7"/>
  <c r="K8" i="7"/>
  <c r="L7" i="7"/>
  <c r="K7" i="7"/>
  <c r="L6" i="7"/>
  <c r="K6" i="7"/>
  <c r="T21" i="5"/>
  <c r="S21" i="5"/>
  <c r="T18" i="5"/>
  <c r="S18" i="5"/>
  <c r="T15" i="5"/>
  <c r="S15" i="5"/>
  <c r="T12" i="5"/>
  <c r="S12" i="5"/>
  <c r="T11" i="5"/>
  <c r="S11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<sst xmlns="http://schemas.openxmlformats.org/spreadsheetml/2006/main" count="311" uniqueCount="160">
  <si>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</si>
  <si>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</si>
  <si>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</si>
  <si>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</si>
  <si>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</si>
  <si>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</si>
  <si>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</si>
  <si>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</si>
  <si>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</si>
  <si>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</si>
  <si>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44</t>
  </si>
  <si>
    <t>Девушки 14-16 (13.11.2015)/7</t>
  </si>
  <si>
    <t>30,60</t>
  </si>
  <si>
    <t xml:space="preserve">Ангарск/Иркутская область </t>
  </si>
  <si>
    <t>12,5</t>
  </si>
  <si>
    <t>17,5</t>
  </si>
  <si>
    <t>20,0</t>
  </si>
  <si>
    <t>10,0</t>
  </si>
  <si>
    <t>15,0</t>
  </si>
  <si>
    <t>25,0</t>
  </si>
  <si>
    <t>ВЕСОВАЯ КАТЕГОРИЯ   67.5</t>
  </si>
  <si>
    <t>Юноши 14-16 (21.05.2006)/16</t>
  </si>
  <si>
    <t>66,60</t>
  </si>
  <si>
    <t>90,0</t>
  </si>
  <si>
    <t>100,0</t>
  </si>
  <si>
    <t>107,5</t>
  </si>
  <si>
    <t>70,0</t>
  </si>
  <si>
    <t>75,0</t>
  </si>
  <si>
    <t>80,0</t>
  </si>
  <si>
    <t>110,0</t>
  </si>
  <si>
    <t>115,0</t>
  </si>
  <si>
    <t>120,0</t>
  </si>
  <si>
    <t>Юноши 14-16 (15.11.2007)/15</t>
  </si>
  <si>
    <t>67,00</t>
  </si>
  <si>
    <t>95,0</t>
  </si>
  <si>
    <t>67,5</t>
  </si>
  <si>
    <t>77,5</t>
  </si>
  <si>
    <t>102,5</t>
  </si>
  <si>
    <t>Юноши 14-16 (18.03.2009)/14</t>
  </si>
  <si>
    <t>66,90</t>
  </si>
  <si>
    <t xml:space="preserve">Саянск/Иркутская область </t>
  </si>
  <si>
    <t>85,0</t>
  </si>
  <si>
    <t>92,5</t>
  </si>
  <si>
    <t>55,0</t>
  </si>
  <si>
    <t>62,5</t>
  </si>
  <si>
    <t>Юноши 14-16 (20.06.2010)/12</t>
  </si>
  <si>
    <t>64,40</t>
  </si>
  <si>
    <t>47,5</t>
  </si>
  <si>
    <t>52,5</t>
  </si>
  <si>
    <t>57,5</t>
  </si>
  <si>
    <t>ВЕСОВАЯ КАТЕГОРИЯ   75</t>
  </si>
  <si>
    <t>Юноши 17-19 (03.05.2004)/18</t>
  </si>
  <si>
    <t>72,20</t>
  </si>
  <si>
    <t>170,0</t>
  </si>
  <si>
    <t>175,0</t>
  </si>
  <si>
    <t>180,0</t>
  </si>
  <si>
    <t>105,0</t>
  </si>
  <si>
    <t>190,0</t>
  </si>
  <si>
    <t>210,0</t>
  </si>
  <si>
    <t>220,0</t>
  </si>
  <si>
    <t>ВЕСОВАЯ КАТЕГОРИЯ   82.5</t>
  </si>
  <si>
    <t>Юноши 17-19 (01.08.2003)/19</t>
  </si>
  <si>
    <t>79,60</t>
  </si>
  <si>
    <t>130,0</t>
  </si>
  <si>
    <t>160,0</t>
  </si>
  <si>
    <t>ВЕСОВАЯ КАТЕГОРИЯ   110</t>
  </si>
  <si>
    <t>Юноши 17-19 (19.04.2006)/17</t>
  </si>
  <si>
    <t>107,00</t>
  </si>
  <si>
    <t>150,0</t>
  </si>
  <si>
    <t>165,0</t>
  </si>
  <si>
    <t>1</t>
  </si>
  <si>
    <t>Малых Николь</t>
  </si>
  <si>
    <t>Гуров Никита</t>
  </si>
  <si>
    <t>2</t>
  </si>
  <si>
    <t>Кутергин Егор</t>
  </si>
  <si>
    <t>3</t>
  </si>
  <si>
    <t>Погуляев Даниил</t>
  </si>
  <si>
    <t>4</t>
  </si>
  <si>
    <t>Анипер Юрий</t>
  </si>
  <si>
    <t>Пакушин Антон</t>
  </si>
  <si>
    <t>Полынов Алексей</t>
  </si>
  <si>
    <t>Щербинин Артём</t>
  </si>
  <si>
    <t>Результат</t>
  </si>
  <si>
    <t>Открытая (13.11.1999)/23</t>
  </si>
  <si>
    <t>76,20</t>
  </si>
  <si>
    <t>135,0</t>
  </si>
  <si>
    <t>142,5</t>
  </si>
  <si>
    <t>Открытая (17.08.2000)/22</t>
  </si>
  <si>
    <t>82,00</t>
  </si>
  <si>
    <t xml:space="preserve">Тайшет/Иркутская область </t>
  </si>
  <si>
    <t>Открытая (24.08.1989)/33</t>
  </si>
  <si>
    <t>77,20</t>
  </si>
  <si>
    <t>125,0</t>
  </si>
  <si>
    <t>ВЕСОВАЯ КАТЕГОРИЯ   90</t>
  </si>
  <si>
    <t>Открытая (06.10.1982)/40</t>
  </si>
  <si>
    <t>89,20</t>
  </si>
  <si>
    <t xml:space="preserve">Иркутск/Иркутская область </t>
  </si>
  <si>
    <t>ВЕСОВАЯ КАТЕГОРИЯ   100</t>
  </si>
  <si>
    <t>Открытая (09.06.2000)/22</t>
  </si>
  <si>
    <t>92,40</t>
  </si>
  <si>
    <t>140,0</t>
  </si>
  <si>
    <t>145,0</t>
  </si>
  <si>
    <t>Мастера 40-49 (14.10.1979)/43</t>
  </si>
  <si>
    <t>108,80</t>
  </si>
  <si>
    <t>ВЕСОВАЯ КАТЕГОРИЯ   125</t>
  </si>
  <si>
    <t>Открытая (28.08.1995)/27</t>
  </si>
  <si>
    <t>120,80</t>
  </si>
  <si>
    <t>177,5</t>
  </si>
  <si>
    <t>182,5</t>
  </si>
  <si>
    <t>Тюменюк Тимур</t>
  </si>
  <si>
    <t>Брюханов Данила</t>
  </si>
  <si>
    <t>Дудников Иннокентий</t>
  </si>
  <si>
    <t>Крывовязый Иван</t>
  </si>
  <si>
    <t>Курбанов Константин</t>
  </si>
  <si>
    <t>Филькин Сергей</t>
  </si>
  <si>
    <t>Брюханов Никита</t>
  </si>
  <si>
    <t>ВЕСОВАЯ КАТЕГОРИЯ   60</t>
  </si>
  <si>
    <t>Юниоры (26.04.2003)/20</t>
  </si>
  <si>
    <t>58,60</t>
  </si>
  <si>
    <t>Юниоры (07.08.2001)/21</t>
  </si>
  <si>
    <t>69,60</t>
  </si>
  <si>
    <t>155,0</t>
  </si>
  <si>
    <t>Плотников Александр</t>
  </si>
  <si>
    <t>Уханов Иван</t>
  </si>
  <si>
    <t>Подъем на бицепс</t>
  </si>
  <si>
    <t>Открытая (18.02.1981)/42</t>
  </si>
  <si>
    <t>64,70</t>
  </si>
  <si>
    <t>45,0</t>
  </si>
  <si>
    <t>50,0</t>
  </si>
  <si>
    <t>73,90</t>
  </si>
  <si>
    <t>70,90</t>
  </si>
  <si>
    <t>32,5</t>
  </si>
  <si>
    <t>37,5</t>
  </si>
  <si>
    <t>40,0</t>
  </si>
  <si>
    <t>42,5</t>
  </si>
  <si>
    <t>79,10</t>
  </si>
  <si>
    <t>60,0</t>
  </si>
  <si>
    <t>Изатулин Андрей</t>
  </si>
  <si>
    <t>Большаков Василий</t>
  </si>
  <si>
    <t>Потоцкий Глеб</t>
  </si>
  <si>
    <t>Иванов Глеб</t>
  </si>
  <si>
    <t>Открытый турнир «Red Panda Cup»
WRPF Пауэрлифтинг без экипировки
Ангарск/Иркутская область, 30 апреля 2023 года</t>
  </si>
  <si>
    <t>Открытый турнир «Red Panda Cup»
WRPF Жим лежа без экипировки
Ангарск/Иркутская область, 30 апреля 2023 года</t>
  </si>
  <si>
    <t>Открытый турнир «Red Panda Cup» 
WRPF Становая тяга без экипировки
Ангарск/Иркутская область, 30 апреля 2023 года</t>
  </si>
  <si>
    <t>Открытый турнир «Red Panda Cup»
WRPF Строгий подъем штанги на бицепс
Ангарск/Иркутская область, 30 апреля 2023 года</t>
  </si>
  <si>
    <t xml:space="preserve">Кутергин Дмитрий </t>
  </si>
  <si>
    <t xml:space="preserve">Усолье-Сибирское/Иркутская область  </t>
  </si>
  <si>
    <t xml:space="preserve">Усолье-Сибирское/Иркутская область </t>
  </si>
  <si>
    <t>Юноши 13-19 (08.01.2004)/19</t>
  </si>
  <si>
    <t>Юноши 13-19 (19.06.2007)/15</t>
  </si>
  <si>
    <t>Юноши 13-19 (01.02.2007)/16</t>
  </si>
  <si>
    <t>№</t>
  </si>
  <si>
    <t xml:space="preserve">
Дата рождения/Возраст</t>
  </si>
  <si>
    <t>Возрастная группа</t>
  </si>
  <si>
    <t>T1</t>
  </si>
  <si>
    <t>T2</t>
  </si>
  <si>
    <t>O</t>
  </si>
  <si>
    <t>M1</t>
  </si>
  <si>
    <t>J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</si>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</sst>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21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6.83203125" style="5" bestFit="1" customWidth="1"/>
    <col min="4" max="4" width="16.83203125" style="5" customWidth="1"/>
    <col min="5" max="5" width="13" style="19" customWidth="1"/>
    <col min="6" max="6" width="25.5" style="5" bestFit="1" customWidth="1"/>
    <col min="7" max="13" width="5.5" style="20" customWidth="1"/>
    <col min="14" max="14" width="4.83203125" style="20" customWidth="1"/>
    <col min="15" max="18" width="5.5" style="20" customWidth="1"/>
    <col min="19" max="19" width="7.83203125" style="6" bestFit="1" customWidth="1"/>
    <col min="20" max="20" width="8.5" style="6" bestFit="1" customWidth="1"/>
    <col min="21" max="21" width="20.1640625" style="5" customWidth="1"/>
    <col min="22" max="16384" width="9.1640625" style="3"/>
  </cols>
  <sheetData>
    <row r="1" spans="1:21" s="2" customFormat="1" ht="29" customHeight="1">
      <c r="A1" s="39" t="s">
        <v>141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8" t="s">
        <v>151</v>
      </c>
      <c r="B3" s="54" t="s">
        <v>0</v>
      </c>
      <c r="C3" s="50" t="s">
        <v>152</v>
      </c>
      <c r="D3" s="50" t="s">
        <v>6</v>
      </c>
      <c r="E3" s="37" t="s">
        <v>153</v>
      </c>
      <c r="F3" s="47" t="s">
        <v>5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  <c r="O3" s="47" t="s">
        <v>9</v>
      </c>
      <c r="P3" s="47"/>
      <c r="Q3" s="47"/>
      <c r="R3" s="47"/>
      <c r="S3" s="37" t="s">
        <v>1</v>
      </c>
      <c r="T3" s="37" t="s">
        <v>3</v>
      </c>
      <c r="U3" s="52" t="s">
        <v>2</v>
      </c>
    </row>
    <row r="4" spans="1:21" s="1" customFormat="1" ht="21" customHeight="1" thickBot="1">
      <c r="A4" s="49"/>
      <c r="B4" s="55"/>
      <c r="C4" s="51"/>
      <c r="D4" s="51"/>
      <c r="E4" s="38"/>
      <c r="F4" s="5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53"/>
    </row>
    <row r="5" spans="1:21" ht="16">
      <c r="A5" s="33" t="s">
        <v>10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1">
      <c r="A6" s="22" t="s">
        <v>70</v>
      </c>
      <c r="B6" s="7" t="s">
        <v>71</v>
      </c>
      <c r="C6" s="7" t="s">
        <v>11</v>
      </c>
      <c r="D6" s="7" t="s">
        <v>12</v>
      </c>
      <c r="E6" s="8" t="s">
        <v>154</v>
      </c>
      <c r="F6" s="7" t="s">
        <v>13</v>
      </c>
      <c r="G6" s="21" t="s">
        <v>14</v>
      </c>
      <c r="H6" s="21" t="s">
        <v>15</v>
      </c>
      <c r="I6" s="21" t="s">
        <v>16</v>
      </c>
      <c r="J6" s="22"/>
      <c r="K6" s="21" t="s">
        <v>17</v>
      </c>
      <c r="L6" s="21" t="s">
        <v>14</v>
      </c>
      <c r="M6" s="21" t="s">
        <v>18</v>
      </c>
      <c r="N6" s="22"/>
      <c r="O6" s="21" t="s">
        <v>18</v>
      </c>
      <c r="P6" s="21" t="s">
        <v>16</v>
      </c>
      <c r="Q6" s="21" t="s">
        <v>19</v>
      </c>
      <c r="R6" s="22"/>
      <c r="S6" s="9" t="str">
        <f>"60,0"</f>
        <v>60,0</v>
      </c>
      <c r="T6" s="9" t="str">
        <f>"89,6160"</f>
        <v>89,6160</v>
      </c>
      <c r="U6" s="7" t="s">
        <v>145</v>
      </c>
    </row>
    <row r="8" spans="1:21" ht="16">
      <c r="A8" s="35" t="s">
        <v>20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21">
      <c r="A9" s="24" t="s">
        <v>70</v>
      </c>
      <c r="B9" s="10" t="s">
        <v>72</v>
      </c>
      <c r="C9" s="10" t="s">
        <v>21</v>
      </c>
      <c r="D9" s="10" t="s">
        <v>22</v>
      </c>
      <c r="E9" s="11" t="s">
        <v>154</v>
      </c>
      <c r="F9" s="10" t="s">
        <v>13</v>
      </c>
      <c r="G9" s="23" t="s">
        <v>23</v>
      </c>
      <c r="H9" s="23" t="s">
        <v>24</v>
      </c>
      <c r="I9" s="23" t="s">
        <v>25</v>
      </c>
      <c r="J9" s="24"/>
      <c r="K9" s="23" t="s">
        <v>26</v>
      </c>
      <c r="L9" s="23" t="s">
        <v>27</v>
      </c>
      <c r="M9" s="23" t="s">
        <v>28</v>
      </c>
      <c r="N9" s="24"/>
      <c r="O9" s="23" t="s">
        <v>24</v>
      </c>
      <c r="P9" s="23" t="s">
        <v>29</v>
      </c>
      <c r="Q9" s="23" t="s">
        <v>30</v>
      </c>
      <c r="R9" s="23" t="s">
        <v>31</v>
      </c>
      <c r="S9" s="12" t="str">
        <f>"302,5"</f>
        <v>302,5</v>
      </c>
      <c r="T9" s="12" t="str">
        <f>"235,7685"</f>
        <v>235,7685</v>
      </c>
      <c r="U9" s="10"/>
    </row>
    <row r="10" spans="1:21">
      <c r="A10" s="26" t="s">
        <v>73</v>
      </c>
      <c r="B10" s="13" t="s">
        <v>74</v>
      </c>
      <c r="C10" s="13" t="s">
        <v>32</v>
      </c>
      <c r="D10" s="13" t="s">
        <v>33</v>
      </c>
      <c r="E10" s="14" t="s">
        <v>154</v>
      </c>
      <c r="F10" s="13" t="s">
        <v>13</v>
      </c>
      <c r="G10" s="25" t="s">
        <v>28</v>
      </c>
      <c r="H10" s="25" t="s">
        <v>34</v>
      </c>
      <c r="I10" s="25" t="s">
        <v>24</v>
      </c>
      <c r="J10" s="26"/>
      <c r="K10" s="25" t="s">
        <v>35</v>
      </c>
      <c r="L10" s="25" t="s">
        <v>27</v>
      </c>
      <c r="M10" s="25" t="s">
        <v>36</v>
      </c>
      <c r="N10" s="25" t="s">
        <v>28</v>
      </c>
      <c r="O10" s="25" t="s">
        <v>34</v>
      </c>
      <c r="P10" s="25" t="s">
        <v>37</v>
      </c>
      <c r="Q10" s="25" t="s">
        <v>29</v>
      </c>
      <c r="R10" s="26"/>
      <c r="S10" s="15" t="str">
        <f>"287,5"</f>
        <v>287,5</v>
      </c>
      <c r="T10" s="15" t="str">
        <f>"222,9850"</f>
        <v>222,9850</v>
      </c>
      <c r="U10" s="13"/>
    </row>
    <row r="11" spans="1:21">
      <c r="A11" s="26" t="s">
        <v>75</v>
      </c>
      <c r="B11" s="13" t="s">
        <v>76</v>
      </c>
      <c r="C11" s="13" t="s">
        <v>38</v>
      </c>
      <c r="D11" s="13" t="s">
        <v>39</v>
      </c>
      <c r="E11" s="14" t="s">
        <v>154</v>
      </c>
      <c r="F11" s="13" t="s">
        <v>40</v>
      </c>
      <c r="G11" s="25" t="s">
        <v>41</v>
      </c>
      <c r="H11" s="25" t="s">
        <v>42</v>
      </c>
      <c r="I11" s="25" t="s">
        <v>24</v>
      </c>
      <c r="J11" s="26"/>
      <c r="K11" s="25" t="s">
        <v>43</v>
      </c>
      <c r="L11" s="25" t="s">
        <v>44</v>
      </c>
      <c r="M11" s="27" t="s">
        <v>35</v>
      </c>
      <c r="N11" s="26"/>
      <c r="O11" s="25" t="s">
        <v>29</v>
      </c>
      <c r="P11" s="27" t="s">
        <v>31</v>
      </c>
      <c r="Q11" s="27" t="s">
        <v>31</v>
      </c>
      <c r="R11" s="26"/>
      <c r="S11" s="15" t="str">
        <f>"272,5"</f>
        <v>272,5</v>
      </c>
      <c r="T11" s="15" t="str">
        <f>"211,6235"</f>
        <v>211,6235</v>
      </c>
      <c r="U11" s="13"/>
    </row>
    <row r="12" spans="1:21">
      <c r="A12" s="29" t="s">
        <v>77</v>
      </c>
      <c r="B12" s="16" t="s">
        <v>78</v>
      </c>
      <c r="C12" s="16" t="s">
        <v>45</v>
      </c>
      <c r="D12" s="16" t="s">
        <v>46</v>
      </c>
      <c r="E12" s="17" t="s">
        <v>154</v>
      </c>
      <c r="F12" s="16" t="s">
        <v>40</v>
      </c>
      <c r="G12" s="28" t="s">
        <v>23</v>
      </c>
      <c r="H12" s="28" t="s">
        <v>34</v>
      </c>
      <c r="I12" s="28" t="s">
        <v>37</v>
      </c>
      <c r="J12" s="29"/>
      <c r="K12" s="28" t="s">
        <v>47</v>
      </c>
      <c r="L12" s="28" t="s">
        <v>48</v>
      </c>
      <c r="M12" s="28" t="s">
        <v>49</v>
      </c>
      <c r="N12" s="29"/>
      <c r="O12" s="28" t="s">
        <v>24</v>
      </c>
      <c r="P12" s="28" t="s">
        <v>29</v>
      </c>
      <c r="Q12" s="30" t="s">
        <v>30</v>
      </c>
      <c r="R12" s="29"/>
      <c r="S12" s="18" t="str">
        <f>"270,0"</f>
        <v>270,0</v>
      </c>
      <c r="T12" s="18" t="str">
        <f>"216,3780"</f>
        <v>216,3780</v>
      </c>
      <c r="U12" s="16"/>
    </row>
    <row r="14" spans="1:21" ht="16">
      <c r="A14" s="35" t="s">
        <v>50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21">
      <c r="A15" s="22" t="s">
        <v>70</v>
      </c>
      <c r="B15" s="7" t="s">
        <v>79</v>
      </c>
      <c r="C15" s="7" t="s">
        <v>51</v>
      </c>
      <c r="D15" s="7" t="s">
        <v>52</v>
      </c>
      <c r="E15" s="8" t="s">
        <v>155</v>
      </c>
      <c r="F15" s="7" t="s">
        <v>13</v>
      </c>
      <c r="G15" s="21" t="s">
        <v>53</v>
      </c>
      <c r="H15" s="21" t="s">
        <v>54</v>
      </c>
      <c r="I15" s="21" t="s">
        <v>55</v>
      </c>
      <c r="J15" s="22"/>
      <c r="K15" s="21" t="s">
        <v>24</v>
      </c>
      <c r="L15" s="21" t="s">
        <v>56</v>
      </c>
      <c r="M15" s="21" t="s">
        <v>25</v>
      </c>
      <c r="N15" s="22"/>
      <c r="O15" s="21" t="s">
        <v>57</v>
      </c>
      <c r="P15" s="21" t="s">
        <v>58</v>
      </c>
      <c r="Q15" s="21" t="s">
        <v>59</v>
      </c>
      <c r="R15" s="22"/>
      <c r="S15" s="9" t="str">
        <f>"507,5"</f>
        <v>507,5</v>
      </c>
      <c r="T15" s="9" t="str">
        <f>"371,5915"</f>
        <v>371,5915</v>
      </c>
      <c r="U15" s="7"/>
    </row>
    <row r="17" spans="1:21" ht="16">
      <c r="A17" s="35" t="s">
        <v>60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21">
      <c r="A18" s="22" t="s">
        <v>70</v>
      </c>
      <c r="B18" s="7" t="s">
        <v>80</v>
      </c>
      <c r="C18" s="7" t="s">
        <v>61</v>
      </c>
      <c r="D18" s="7" t="s">
        <v>62</v>
      </c>
      <c r="E18" s="8" t="s">
        <v>155</v>
      </c>
      <c r="F18" s="7" t="s">
        <v>40</v>
      </c>
      <c r="G18" s="31" t="s">
        <v>29</v>
      </c>
      <c r="H18" s="21" t="s">
        <v>29</v>
      </c>
      <c r="I18" s="21" t="s">
        <v>31</v>
      </c>
      <c r="J18" s="21" t="s">
        <v>63</v>
      </c>
      <c r="K18" s="21" t="s">
        <v>56</v>
      </c>
      <c r="L18" s="21" t="s">
        <v>30</v>
      </c>
      <c r="M18" s="21" t="s">
        <v>31</v>
      </c>
      <c r="N18" s="22"/>
      <c r="O18" s="21" t="s">
        <v>64</v>
      </c>
      <c r="P18" s="21" t="s">
        <v>53</v>
      </c>
      <c r="Q18" s="21" t="s">
        <v>55</v>
      </c>
      <c r="R18" s="22"/>
      <c r="S18" s="9" t="str">
        <f>"420,0"</f>
        <v>420,0</v>
      </c>
      <c r="T18" s="9" t="str">
        <f>"287,6580"</f>
        <v>287,6580</v>
      </c>
      <c r="U18" s="7"/>
    </row>
    <row r="20" spans="1:21" ht="16">
      <c r="A20" s="35" t="s">
        <v>65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21">
      <c r="A21" s="22" t="s">
        <v>70</v>
      </c>
      <c r="B21" s="7" t="s">
        <v>81</v>
      </c>
      <c r="C21" s="7" t="s">
        <v>66</v>
      </c>
      <c r="D21" s="7" t="s">
        <v>67</v>
      </c>
      <c r="E21" s="8" t="s">
        <v>155</v>
      </c>
      <c r="F21" s="7" t="s">
        <v>40</v>
      </c>
      <c r="G21" s="21" t="s">
        <v>29</v>
      </c>
      <c r="H21" s="21" t="s">
        <v>31</v>
      </c>
      <c r="I21" s="21" t="s">
        <v>63</v>
      </c>
      <c r="J21" s="22"/>
      <c r="K21" s="21" t="s">
        <v>28</v>
      </c>
      <c r="L21" s="21" t="s">
        <v>23</v>
      </c>
      <c r="M21" s="21" t="s">
        <v>34</v>
      </c>
      <c r="N21" s="22"/>
      <c r="O21" s="21" t="s">
        <v>68</v>
      </c>
      <c r="P21" s="21" t="s">
        <v>69</v>
      </c>
      <c r="Q21" s="31" t="s">
        <v>54</v>
      </c>
      <c r="R21" s="22"/>
      <c r="S21" s="9" t="str">
        <f>"390,0"</f>
        <v>390,0</v>
      </c>
      <c r="T21" s="9" t="str">
        <f>"231,5430"</f>
        <v>231,5430</v>
      </c>
      <c r="U21" s="7"/>
    </row>
  </sheetData>
  <mergeCells count="18"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  <mergeCell ref="A5:R5"/>
    <mergeCell ref="A8:R8"/>
    <mergeCell ref="A14:R14"/>
    <mergeCell ref="A17:R17"/>
    <mergeCell ref="A20:R20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1A65-41F6-4E02-AC8A-7876C5A0994D}">
  <dimension ref="A1:M20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19" bestFit="1" customWidth="1"/>
    <col min="6" max="6" width="25.5" style="5" bestFit="1" customWidth="1"/>
    <col min="7" max="9" width="5.5" style="20" customWidth="1"/>
    <col min="10" max="10" width="4.83203125" style="20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39" t="s">
        <v>142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8" t="s">
        <v>151</v>
      </c>
      <c r="B3" s="54" t="s">
        <v>0</v>
      </c>
      <c r="C3" s="50" t="s">
        <v>152</v>
      </c>
      <c r="D3" s="50" t="s">
        <v>6</v>
      </c>
      <c r="E3" s="37" t="s">
        <v>153</v>
      </c>
      <c r="F3" s="47" t="s">
        <v>5</v>
      </c>
      <c r="G3" s="47" t="s">
        <v>8</v>
      </c>
      <c r="H3" s="47"/>
      <c r="I3" s="47"/>
      <c r="J3" s="47"/>
      <c r="K3" s="37" t="s">
        <v>82</v>
      </c>
      <c r="L3" s="37" t="s">
        <v>3</v>
      </c>
      <c r="M3" s="52" t="s">
        <v>2</v>
      </c>
    </row>
    <row r="4" spans="1:13" s="1" customFormat="1" ht="21" customHeight="1" thickBot="1">
      <c r="A4" s="49"/>
      <c r="B4" s="55"/>
      <c r="C4" s="51"/>
      <c r="D4" s="51"/>
      <c r="E4" s="38"/>
      <c r="F4" s="51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53"/>
    </row>
    <row r="5" spans="1:13" ht="16">
      <c r="A5" s="33" t="s">
        <v>60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24" t="s">
        <v>70</v>
      </c>
      <c r="B6" s="10" t="s">
        <v>109</v>
      </c>
      <c r="C6" s="10" t="s">
        <v>83</v>
      </c>
      <c r="D6" s="10" t="s">
        <v>84</v>
      </c>
      <c r="E6" s="11" t="s">
        <v>156</v>
      </c>
      <c r="F6" s="10" t="s">
        <v>13</v>
      </c>
      <c r="G6" s="23" t="s">
        <v>85</v>
      </c>
      <c r="H6" s="23" t="s">
        <v>86</v>
      </c>
      <c r="I6" s="32" t="s">
        <v>68</v>
      </c>
      <c r="J6" s="24"/>
      <c r="K6" s="12" t="str">
        <f>"142,5"</f>
        <v>142,5</v>
      </c>
      <c r="L6" s="12" t="str">
        <f>"100,4340"</f>
        <v>100,4340</v>
      </c>
      <c r="M6" s="10"/>
    </row>
    <row r="7" spans="1:13">
      <c r="A7" s="26" t="s">
        <v>73</v>
      </c>
      <c r="B7" s="13" t="s">
        <v>110</v>
      </c>
      <c r="C7" s="13" t="s">
        <v>87</v>
      </c>
      <c r="D7" s="13" t="s">
        <v>88</v>
      </c>
      <c r="E7" s="14" t="s">
        <v>156</v>
      </c>
      <c r="F7" s="13" t="s">
        <v>89</v>
      </c>
      <c r="G7" s="25" t="s">
        <v>30</v>
      </c>
      <c r="H7" s="27" t="s">
        <v>31</v>
      </c>
      <c r="I7" s="25" t="s">
        <v>31</v>
      </c>
      <c r="J7" s="26"/>
      <c r="K7" s="15" t="str">
        <f>"120,0"</f>
        <v>120,0</v>
      </c>
      <c r="L7" s="15" t="str">
        <f>"80,6880"</f>
        <v>80,6880</v>
      </c>
      <c r="M7" s="13"/>
    </row>
    <row r="8" spans="1:13">
      <c r="A8" s="29" t="s">
        <v>75</v>
      </c>
      <c r="B8" s="16" t="s">
        <v>111</v>
      </c>
      <c r="C8" s="16" t="s">
        <v>90</v>
      </c>
      <c r="D8" s="16" t="s">
        <v>91</v>
      </c>
      <c r="E8" s="17" t="s">
        <v>156</v>
      </c>
      <c r="F8" s="16" t="s">
        <v>13</v>
      </c>
      <c r="G8" s="28" t="s">
        <v>24</v>
      </c>
      <c r="H8" s="28" t="s">
        <v>29</v>
      </c>
      <c r="I8" s="30" t="s">
        <v>92</v>
      </c>
      <c r="J8" s="29"/>
      <c r="K8" s="18" t="str">
        <f>"110,0"</f>
        <v>110,0</v>
      </c>
      <c r="L8" s="18" t="str">
        <f>"76,8570"</f>
        <v>76,8570</v>
      </c>
      <c r="M8" s="16"/>
    </row>
    <row r="10" spans="1:13" ht="16">
      <c r="A10" s="35" t="s">
        <v>93</v>
      </c>
      <c r="B10" s="35"/>
      <c r="C10" s="36"/>
      <c r="D10" s="36"/>
      <c r="E10" s="36"/>
      <c r="F10" s="36"/>
      <c r="G10" s="36"/>
      <c r="H10" s="36"/>
      <c r="I10" s="36"/>
      <c r="J10" s="36"/>
    </row>
    <row r="11" spans="1:13">
      <c r="A11" s="22" t="s">
        <v>70</v>
      </c>
      <c r="B11" s="7" t="s">
        <v>112</v>
      </c>
      <c r="C11" s="7" t="s">
        <v>94</v>
      </c>
      <c r="D11" s="7" t="s">
        <v>95</v>
      </c>
      <c r="E11" s="8" t="s">
        <v>156</v>
      </c>
      <c r="F11" s="7" t="s">
        <v>96</v>
      </c>
      <c r="G11" s="21" t="s">
        <v>29</v>
      </c>
      <c r="H11" s="21" t="s">
        <v>31</v>
      </c>
      <c r="I11" s="31" t="s">
        <v>92</v>
      </c>
      <c r="J11" s="22"/>
      <c r="K11" s="9" t="str">
        <f>"120,0"</f>
        <v>120,0</v>
      </c>
      <c r="L11" s="9" t="str">
        <f>"76,9560"</f>
        <v>76,9560</v>
      </c>
      <c r="M11" s="7"/>
    </row>
    <row r="13" spans="1:13" ht="16">
      <c r="A13" s="35" t="s">
        <v>97</v>
      </c>
      <c r="B13" s="35"/>
      <c r="C13" s="36"/>
      <c r="D13" s="36"/>
      <c r="E13" s="36"/>
      <c r="F13" s="36"/>
      <c r="G13" s="36"/>
      <c r="H13" s="36"/>
      <c r="I13" s="36"/>
      <c r="J13" s="36"/>
    </row>
    <row r="14" spans="1:13">
      <c r="A14" s="22" t="s">
        <v>70</v>
      </c>
      <c r="B14" s="7" t="s">
        <v>113</v>
      </c>
      <c r="C14" s="7" t="s">
        <v>98</v>
      </c>
      <c r="D14" s="7" t="s">
        <v>99</v>
      </c>
      <c r="E14" s="8" t="s">
        <v>156</v>
      </c>
      <c r="F14" s="7" t="s">
        <v>96</v>
      </c>
      <c r="G14" s="31" t="s">
        <v>100</v>
      </c>
      <c r="H14" s="21" t="s">
        <v>100</v>
      </c>
      <c r="I14" s="31" t="s">
        <v>101</v>
      </c>
      <c r="J14" s="22"/>
      <c r="K14" s="9" t="str">
        <f>"140,0"</f>
        <v>140,0</v>
      </c>
      <c r="L14" s="9" t="str">
        <f>"88,2140"</f>
        <v>88,2140</v>
      </c>
      <c r="M14" s="7"/>
    </row>
    <row r="16" spans="1:13" ht="16">
      <c r="A16" s="35" t="s">
        <v>65</v>
      </c>
      <c r="B16" s="35"/>
      <c r="C16" s="36"/>
      <c r="D16" s="36"/>
      <c r="E16" s="36"/>
      <c r="F16" s="36"/>
      <c r="G16" s="36"/>
      <c r="H16" s="36"/>
      <c r="I16" s="36"/>
      <c r="J16" s="36"/>
    </row>
    <row r="17" spans="1:13">
      <c r="A17" s="22" t="s">
        <v>70</v>
      </c>
      <c r="B17" s="7" t="s">
        <v>114</v>
      </c>
      <c r="C17" s="7" t="s">
        <v>102</v>
      </c>
      <c r="D17" s="7" t="s">
        <v>103</v>
      </c>
      <c r="E17" s="8" t="s">
        <v>157</v>
      </c>
      <c r="F17" s="7" t="s">
        <v>13</v>
      </c>
      <c r="G17" s="21" t="s">
        <v>85</v>
      </c>
      <c r="H17" s="21" t="s">
        <v>86</v>
      </c>
      <c r="I17" s="31" t="s">
        <v>68</v>
      </c>
      <c r="J17" s="22"/>
      <c r="K17" s="9" t="str">
        <f>"142,5"</f>
        <v>142,5</v>
      </c>
      <c r="L17" s="9" t="str">
        <f>"86,5023"</f>
        <v>86,5023</v>
      </c>
      <c r="M17" s="7"/>
    </row>
    <row r="19" spans="1:13" ht="16">
      <c r="A19" s="35" t="s">
        <v>104</v>
      </c>
      <c r="B19" s="35"/>
      <c r="C19" s="36"/>
      <c r="D19" s="36"/>
      <c r="E19" s="36"/>
      <c r="F19" s="36"/>
      <c r="G19" s="36"/>
      <c r="H19" s="36"/>
      <c r="I19" s="36"/>
      <c r="J19" s="36"/>
    </row>
    <row r="20" spans="1:13">
      <c r="A20" s="22" t="s">
        <v>70</v>
      </c>
      <c r="B20" s="7" t="s">
        <v>115</v>
      </c>
      <c r="C20" s="7" t="s">
        <v>105</v>
      </c>
      <c r="D20" s="7" t="s">
        <v>106</v>
      </c>
      <c r="E20" s="8" t="s">
        <v>156</v>
      </c>
      <c r="F20" s="7" t="s">
        <v>89</v>
      </c>
      <c r="G20" s="21" t="s">
        <v>53</v>
      </c>
      <c r="H20" s="21" t="s">
        <v>107</v>
      </c>
      <c r="I20" s="21" t="s">
        <v>108</v>
      </c>
      <c r="J20" s="22"/>
      <c r="K20" s="9" t="str">
        <f>"182,5"</f>
        <v>182,5</v>
      </c>
      <c r="L20" s="9" t="str">
        <f>"104,7550"</f>
        <v>104,7550</v>
      </c>
      <c r="M20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3:J13"/>
    <mergeCell ref="A16:J16"/>
    <mergeCell ref="A19:J19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6AC7D-CD21-4934-80B7-6EDF018031BF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33.83203125" style="5" customWidth="1"/>
    <col min="7" max="10" width="5.5" style="20" customWidth="1"/>
    <col min="11" max="11" width="10.5" style="6" bestFit="1" customWidth="1"/>
    <col min="12" max="12" width="8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39" t="s">
        <v>143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8" t="s">
        <v>151</v>
      </c>
      <c r="B3" s="54" t="s">
        <v>0</v>
      </c>
      <c r="C3" s="50" t="s">
        <v>152</v>
      </c>
      <c r="D3" s="50" t="s">
        <v>6</v>
      </c>
      <c r="E3" s="37" t="s">
        <v>153</v>
      </c>
      <c r="F3" s="47" t="s">
        <v>5</v>
      </c>
      <c r="G3" s="47" t="s">
        <v>9</v>
      </c>
      <c r="H3" s="47"/>
      <c r="I3" s="47"/>
      <c r="J3" s="47"/>
      <c r="K3" s="37" t="s">
        <v>82</v>
      </c>
      <c r="L3" s="37" t="s">
        <v>3</v>
      </c>
      <c r="M3" s="52" t="s">
        <v>2</v>
      </c>
    </row>
    <row r="4" spans="1:13" s="1" customFormat="1" ht="21" customHeight="1" thickBot="1">
      <c r="A4" s="49"/>
      <c r="B4" s="55"/>
      <c r="C4" s="51"/>
      <c r="D4" s="51"/>
      <c r="E4" s="38"/>
      <c r="F4" s="51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53"/>
    </row>
    <row r="5" spans="1:13" ht="16">
      <c r="A5" s="33" t="s">
        <v>116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22" t="s">
        <v>70</v>
      </c>
      <c r="B6" s="7" t="s">
        <v>122</v>
      </c>
      <c r="C6" s="7" t="s">
        <v>117</v>
      </c>
      <c r="D6" s="7" t="s">
        <v>118</v>
      </c>
      <c r="E6" s="8" t="s">
        <v>158</v>
      </c>
      <c r="F6" s="7" t="s">
        <v>146</v>
      </c>
      <c r="G6" s="21" t="s">
        <v>31</v>
      </c>
      <c r="H6" s="21" t="s">
        <v>85</v>
      </c>
      <c r="I6" s="21" t="s">
        <v>100</v>
      </c>
      <c r="J6" s="22"/>
      <c r="K6" s="9" t="str">
        <f>"140,0"</f>
        <v>140,0</v>
      </c>
      <c r="L6" s="9" t="str">
        <f>"122,0380"</f>
        <v>122,0380</v>
      </c>
      <c r="M6" s="7"/>
    </row>
    <row r="8" spans="1:13" ht="16">
      <c r="A8" s="35" t="s">
        <v>50</v>
      </c>
      <c r="B8" s="35"/>
      <c r="C8" s="36"/>
      <c r="D8" s="36"/>
      <c r="E8" s="36"/>
      <c r="F8" s="36"/>
      <c r="G8" s="36"/>
      <c r="H8" s="36"/>
      <c r="I8" s="36"/>
      <c r="J8" s="36"/>
    </row>
    <row r="9" spans="1:13">
      <c r="A9" s="22" t="s">
        <v>70</v>
      </c>
      <c r="B9" s="7" t="s">
        <v>123</v>
      </c>
      <c r="C9" s="7" t="s">
        <v>119</v>
      </c>
      <c r="D9" s="7" t="s">
        <v>120</v>
      </c>
      <c r="E9" s="8" t="s">
        <v>158</v>
      </c>
      <c r="F9" s="7" t="s">
        <v>147</v>
      </c>
      <c r="G9" s="21" t="s">
        <v>31</v>
      </c>
      <c r="H9" s="21" t="s">
        <v>100</v>
      </c>
      <c r="I9" s="21" t="s">
        <v>68</v>
      </c>
      <c r="J9" s="21" t="s">
        <v>121</v>
      </c>
      <c r="K9" s="9" t="str">
        <f>"150,0"</f>
        <v>150,0</v>
      </c>
      <c r="L9" s="9" t="str">
        <f>"112,9050"</f>
        <v>112,9050</v>
      </c>
      <c r="M9" s="7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12ED6-1835-4633-999C-E28863321400}">
  <dimension ref="A1:M13"/>
  <sheetViews>
    <sheetView tabSelected="1"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7.6640625" style="5" bestFit="1" customWidth="1"/>
    <col min="4" max="4" width="21.5" style="5" bestFit="1" customWidth="1"/>
    <col min="5" max="5" width="10.5" style="19" bestFit="1" customWidth="1"/>
    <col min="6" max="6" width="25.5" style="5" bestFit="1" customWidth="1"/>
    <col min="7" max="10" width="5.5" style="20" customWidth="1"/>
    <col min="11" max="11" width="10.5" style="6" customWidth="1"/>
    <col min="12" max="12" width="7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39" t="s">
        <v>144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8" t="s">
        <v>151</v>
      </c>
      <c r="B3" s="54" t="s">
        <v>0</v>
      </c>
      <c r="C3" s="50" t="s">
        <v>152</v>
      </c>
      <c r="D3" s="50" t="s">
        <v>6</v>
      </c>
      <c r="E3" s="37" t="s">
        <v>153</v>
      </c>
      <c r="F3" s="47" t="s">
        <v>5</v>
      </c>
      <c r="G3" s="47" t="s">
        <v>124</v>
      </c>
      <c r="H3" s="47"/>
      <c r="I3" s="47"/>
      <c r="J3" s="47"/>
      <c r="K3" s="37" t="s">
        <v>82</v>
      </c>
      <c r="L3" s="37" t="s">
        <v>3</v>
      </c>
      <c r="M3" s="52" t="s">
        <v>2</v>
      </c>
    </row>
    <row r="4" spans="1:13" s="1" customFormat="1" ht="21" customHeight="1" thickBot="1">
      <c r="A4" s="49"/>
      <c r="B4" s="55"/>
      <c r="C4" s="51"/>
      <c r="D4" s="51"/>
      <c r="E4" s="38"/>
      <c r="F4" s="51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53"/>
    </row>
    <row r="5" spans="1:13" ht="16">
      <c r="A5" s="33" t="s">
        <v>20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22" t="s">
        <v>70</v>
      </c>
      <c r="B6" s="7" t="s">
        <v>137</v>
      </c>
      <c r="C6" s="7" t="s">
        <v>125</v>
      </c>
      <c r="D6" s="7" t="s">
        <v>126</v>
      </c>
      <c r="E6" s="8" t="s">
        <v>156</v>
      </c>
      <c r="F6" s="7" t="s">
        <v>13</v>
      </c>
      <c r="G6" s="21" t="s">
        <v>127</v>
      </c>
      <c r="H6" s="21" t="s">
        <v>47</v>
      </c>
      <c r="I6" s="31" t="s">
        <v>128</v>
      </c>
      <c r="J6" s="22"/>
      <c r="K6" s="9" t="str">
        <f>"47,5"</f>
        <v>47,5</v>
      </c>
      <c r="L6" s="9" t="str">
        <f>"36,8814"</f>
        <v>36,8814</v>
      </c>
      <c r="M6" s="7"/>
    </row>
    <row r="8" spans="1:13" ht="16">
      <c r="A8" s="35" t="s">
        <v>50</v>
      </c>
      <c r="B8" s="35"/>
      <c r="C8" s="36"/>
      <c r="D8" s="36"/>
      <c r="E8" s="36"/>
      <c r="F8" s="36"/>
      <c r="G8" s="36"/>
      <c r="H8" s="36"/>
      <c r="I8" s="36"/>
      <c r="J8" s="36"/>
    </row>
    <row r="9" spans="1:13">
      <c r="A9" s="24" t="s">
        <v>70</v>
      </c>
      <c r="B9" s="10" t="s">
        <v>138</v>
      </c>
      <c r="C9" s="10" t="s">
        <v>148</v>
      </c>
      <c r="D9" s="10" t="s">
        <v>129</v>
      </c>
      <c r="E9" s="11" t="s">
        <v>159</v>
      </c>
      <c r="F9" s="10" t="s">
        <v>96</v>
      </c>
      <c r="G9" s="23" t="s">
        <v>47</v>
      </c>
      <c r="H9" s="23" t="s">
        <v>128</v>
      </c>
      <c r="I9" s="23" t="s">
        <v>48</v>
      </c>
      <c r="J9" s="32" t="s">
        <v>49</v>
      </c>
      <c r="K9" s="12" t="str">
        <f>"52,5"</f>
        <v>52,5</v>
      </c>
      <c r="L9" s="12" t="str">
        <f>"36,5479"</f>
        <v>36,5479</v>
      </c>
      <c r="M9" s="10"/>
    </row>
    <row r="10" spans="1:13">
      <c r="A10" s="29" t="s">
        <v>73</v>
      </c>
      <c r="B10" s="16" t="s">
        <v>139</v>
      </c>
      <c r="C10" s="16" t="s">
        <v>149</v>
      </c>
      <c r="D10" s="16" t="s">
        <v>130</v>
      </c>
      <c r="E10" s="17" t="s">
        <v>159</v>
      </c>
      <c r="F10" s="16" t="s">
        <v>13</v>
      </c>
      <c r="G10" s="28" t="s">
        <v>131</v>
      </c>
      <c r="H10" s="28" t="s">
        <v>132</v>
      </c>
      <c r="I10" s="28" t="s">
        <v>133</v>
      </c>
      <c r="J10" s="28" t="s">
        <v>134</v>
      </c>
      <c r="K10" s="18" t="str">
        <f>"40,0"</f>
        <v>40,0</v>
      </c>
      <c r="L10" s="18" t="str">
        <f>"28,7540"</f>
        <v>28,7540</v>
      </c>
      <c r="M10" s="16"/>
    </row>
    <row r="12" spans="1:13" ht="16">
      <c r="A12" s="35" t="s">
        <v>60</v>
      </c>
      <c r="B12" s="35"/>
      <c r="C12" s="36"/>
      <c r="D12" s="36"/>
      <c r="E12" s="36"/>
      <c r="F12" s="36"/>
      <c r="G12" s="36"/>
      <c r="H12" s="36"/>
      <c r="I12" s="36"/>
      <c r="J12" s="36"/>
    </row>
    <row r="13" spans="1:13">
      <c r="A13" s="22" t="s">
        <v>70</v>
      </c>
      <c r="B13" s="7" t="s">
        <v>140</v>
      </c>
      <c r="C13" s="7" t="s">
        <v>150</v>
      </c>
      <c r="D13" s="7" t="s">
        <v>135</v>
      </c>
      <c r="E13" s="8" t="s">
        <v>159</v>
      </c>
      <c r="F13" s="7" t="s">
        <v>13</v>
      </c>
      <c r="G13" s="21" t="s">
        <v>48</v>
      </c>
      <c r="H13" s="21" t="s">
        <v>136</v>
      </c>
      <c r="I13" s="31" t="s">
        <v>44</v>
      </c>
      <c r="J13" s="22"/>
      <c r="K13" s="9" t="str">
        <f>"60,0"</f>
        <v>60,0</v>
      </c>
      <c r="L13" s="9" t="str">
        <f>"39,7740"</f>
        <v>39,7740</v>
      </c>
      <c r="M13" s="7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WRPF ПЛ без экипировки</vt:lpstr>
      <vt:lpstr>WRPF Жим лежа без экип</vt:lpstr>
      <vt:lpstr>WRPF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2023-05-22T17:38:25Z</dcterms:modified>
</cp:coreProperties>
</file>