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1/Март/"/>
    </mc:Choice>
  </mc:AlternateContent>
  <xr:revisionPtr revIDLastSave="0" documentId="13_ncr:1_{2FE0FBE5-6A19-A54C-B82D-59155CEE891D}" xr6:coauthVersionLast="45" xr6:coauthVersionMax="45" xr10:uidLastSave="{00000000-0000-0000-0000-000000000000}"/>
  <bookViews>
    <workbookView xWindow="480" yWindow="460" windowWidth="28320" windowHeight="15540" tabRatio="963" firstSheet="3" activeTab="7" xr2:uid="{00000000-000D-0000-FFFF-FFFF00000000}"/>
  </bookViews>
  <sheets>
    <sheet name="ФЖД ЖД Любители" sheetId="35" r:id="rId1"/>
    <sheet name="ФЖД ЖД Софт однослой ДК" sheetId="48" r:id="rId2"/>
    <sheet name="ФЖД Софт однослой жим на макс." sheetId="46" r:id="rId3"/>
    <sheet name="ФЖД Софт многослой жим на макс." sheetId="50" r:id="rId4"/>
    <sheet name="ФЖД Армейский жим на макс ДК" sheetId="56" r:id="rId5"/>
    <sheet name="Армейский жим на макс" sheetId="53" r:id="rId6"/>
    <sheet name="ФЖД Военный жим на макс." sheetId="43" r:id="rId7"/>
    <sheet name="ФЖД тяговое двоеборье" sheetId="72" r:id="rId8"/>
  </sheets>
  <calcPr calcId="191029" refMode="R1C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1" i="35" l="1"/>
  <c r="M11" i="35"/>
  <c r="N10" i="35"/>
  <c r="M10" i="35"/>
  <c r="N14" i="35"/>
  <c r="M14" i="35"/>
  <c r="N7" i="56"/>
  <c r="N6" i="72" l="1"/>
  <c r="M6" i="72"/>
  <c r="L6" i="56"/>
  <c r="K6" i="56"/>
  <c r="L9" i="53"/>
  <c r="K9" i="53"/>
  <c r="L6" i="53"/>
  <c r="K6" i="53"/>
  <c r="L6" i="50"/>
  <c r="K6" i="50"/>
  <c r="N6" i="48"/>
  <c r="M6" i="48"/>
  <c r="L13" i="46"/>
  <c r="K13" i="46"/>
  <c r="L10" i="46"/>
  <c r="K10" i="46"/>
  <c r="L9" i="46"/>
  <c r="K9" i="46"/>
  <c r="L6" i="46"/>
  <c r="K6" i="46"/>
  <c r="L6" i="43"/>
  <c r="K6" i="43"/>
  <c r="N15" i="35"/>
  <c r="M15" i="35"/>
  <c r="N7" i="35"/>
  <c r="N6" i="35"/>
</calcChain>
</file>

<file path=xl/sharedStrings.xml><?xml version="1.0" encoding="utf-8"?>
<sst xmlns="http://schemas.openxmlformats.org/spreadsheetml/2006/main" count="305" uniqueCount="138">
  <si>
    <t>ФИО</t>
  </si>
  <si>
    <t>Сумма</t>
  </si>
  <si>
    <t>Тренер</t>
  </si>
  <si>
    <t>Очки</t>
  </si>
  <si>
    <t>Рек</t>
  </si>
  <si>
    <t>Возрастная группа
Дата рождения/Возраст</t>
  </si>
  <si>
    <t>Город/Область</t>
  </si>
  <si>
    <t>Вес</t>
  </si>
  <si>
    <t>Повторы</t>
  </si>
  <si>
    <t>Собственный 
вес</t>
  </si>
  <si>
    <t>Жим лёжа</t>
  </si>
  <si>
    <t xml:space="preserve">Санкт-Петербург </t>
  </si>
  <si>
    <t>100,0</t>
  </si>
  <si>
    <t>165,0</t>
  </si>
  <si>
    <t>120,0</t>
  </si>
  <si>
    <t>130,0</t>
  </si>
  <si>
    <t>ВЕСОВАЯ КАТЕГОРИЯ   90</t>
  </si>
  <si>
    <t>180,0</t>
  </si>
  <si>
    <t>105,0</t>
  </si>
  <si>
    <t>112,5</t>
  </si>
  <si>
    <t>1</t>
  </si>
  <si>
    <t/>
  </si>
  <si>
    <t>50,0</t>
  </si>
  <si>
    <t>110,0</t>
  </si>
  <si>
    <t xml:space="preserve">Люберцы/Московская область </t>
  </si>
  <si>
    <t>77,5</t>
  </si>
  <si>
    <t>80,0</t>
  </si>
  <si>
    <t>115,0</t>
  </si>
  <si>
    <t>45,0</t>
  </si>
  <si>
    <t>107,5</t>
  </si>
  <si>
    <t>175,0</t>
  </si>
  <si>
    <t>122,5</t>
  </si>
  <si>
    <t>127,5</t>
  </si>
  <si>
    <t xml:space="preserve">Пушкино/Московская область </t>
  </si>
  <si>
    <t>ВЕСОВАЯ КАТЕГОРИЯ   100</t>
  </si>
  <si>
    <t>255,0</t>
  </si>
  <si>
    <t>265,0</t>
  </si>
  <si>
    <t xml:space="preserve">Раменское/Московская область </t>
  </si>
  <si>
    <t>2</t>
  </si>
  <si>
    <t>-</t>
  </si>
  <si>
    <t>89,60</t>
  </si>
  <si>
    <t>250,0</t>
  </si>
  <si>
    <t>275,0</t>
  </si>
  <si>
    <t>190,0</t>
  </si>
  <si>
    <t>280,0</t>
  </si>
  <si>
    <t>260,0</t>
  </si>
  <si>
    <t>270,0</t>
  </si>
  <si>
    <t>ВЕСОВАЯ КАТЕГОРИЯ   110</t>
  </si>
  <si>
    <t>125,0</t>
  </si>
  <si>
    <t xml:space="preserve">Суслов Н. </t>
  </si>
  <si>
    <t xml:space="preserve">Москва </t>
  </si>
  <si>
    <t xml:space="preserve">Сергиев Посад/Московская область </t>
  </si>
  <si>
    <t xml:space="preserve">Орехово-Зуево/Московская область </t>
  </si>
  <si>
    <t>Результат</t>
  </si>
  <si>
    <t>Мищенко Артем</t>
  </si>
  <si>
    <t>Открытая (26.06.1984)/36</t>
  </si>
  <si>
    <t>89,80</t>
  </si>
  <si>
    <t xml:space="preserve">Чокаев У. </t>
  </si>
  <si>
    <t xml:space="preserve">Королёв/Московская область </t>
  </si>
  <si>
    <t>Акулич Александр</t>
  </si>
  <si>
    <t>Открытая (17.11.1981)/39</t>
  </si>
  <si>
    <t>89,00</t>
  </si>
  <si>
    <t>Беспаликов Валерий</t>
  </si>
  <si>
    <t>Открытая (07.04.1981)/39</t>
  </si>
  <si>
    <t>99,60</t>
  </si>
  <si>
    <t>282,5</t>
  </si>
  <si>
    <t xml:space="preserve">Сербин А. </t>
  </si>
  <si>
    <t>Илюшин Руслан</t>
  </si>
  <si>
    <t>Открытая (25.02.1991)/30</t>
  </si>
  <si>
    <t>90,90</t>
  </si>
  <si>
    <t xml:space="preserve">Ушков И. </t>
  </si>
  <si>
    <t xml:space="preserve">Талдом/Московская область </t>
  </si>
  <si>
    <t>Семенов Роман</t>
  </si>
  <si>
    <t>Открытая (12.11.1979)/41</t>
  </si>
  <si>
    <t>96,80</t>
  </si>
  <si>
    <t>335,0</t>
  </si>
  <si>
    <t>Жим стоя</t>
  </si>
  <si>
    <t>Абдуллин Марат</t>
  </si>
  <si>
    <t>Открытая (21.07.1985)/35</t>
  </si>
  <si>
    <t>99,80</t>
  </si>
  <si>
    <t>Темиров Хуршед</t>
  </si>
  <si>
    <t xml:space="preserve">Дятьково/Брянская область </t>
  </si>
  <si>
    <t xml:space="preserve">Васильев А. </t>
  </si>
  <si>
    <t>ВЕСОВАЯ КАТЕГОРИЯ   70</t>
  </si>
  <si>
    <t>Галич Инга</t>
  </si>
  <si>
    <t>Открытая (18.01.1970)/51</t>
  </si>
  <si>
    <t>68,80</t>
  </si>
  <si>
    <t>Попков Александр</t>
  </si>
  <si>
    <t>97,10</t>
  </si>
  <si>
    <t xml:space="preserve">Узловая/Тульская область </t>
  </si>
  <si>
    <t>10,0</t>
  </si>
  <si>
    <t>Гавриленко Евгений</t>
  </si>
  <si>
    <t>86,00</t>
  </si>
  <si>
    <t>Курбасов Владимир</t>
  </si>
  <si>
    <t>87,70</t>
  </si>
  <si>
    <t>Решетило Виталий</t>
  </si>
  <si>
    <t>98,60</t>
  </si>
  <si>
    <t>Широков Никита</t>
  </si>
  <si>
    <t>Открытая (24.12.1989)/31</t>
  </si>
  <si>
    <t>107,20</t>
  </si>
  <si>
    <t xml:space="preserve">Жуковский/Московская область </t>
  </si>
  <si>
    <t>ВЕСОВАЯ КАТЕГОРИЯ   120</t>
  </si>
  <si>
    <t>Самитов Александр</t>
  </si>
  <si>
    <t>110,50</t>
  </si>
  <si>
    <t>Сухарев Андрей</t>
  </si>
  <si>
    <t>Открытая (22.07.1974)/46</t>
  </si>
  <si>
    <t>108,50</t>
  </si>
  <si>
    <t>267,5</t>
  </si>
  <si>
    <t>Баранов Александр</t>
  </si>
  <si>
    <t>Открытая (15.01.1986)/35</t>
  </si>
  <si>
    <t>109,70</t>
  </si>
  <si>
    <t>Тяга</t>
  </si>
  <si>
    <t>Москва</t>
  </si>
  <si>
    <t>Национальный Кубок ФЖД
ФЖД Любители двоеборье
Долгопрудный/Московская область, 28 марта 2021 года</t>
  </si>
  <si>
    <t>Национальный Кубок ФЖД
ФЖД Софт экипировка однослойная двоеборье с ДК
Долгопрудный/Московская область, 28 марта 2021 года</t>
  </si>
  <si>
    <t>Национальный Кубок ФЖД
ФЖД Софт экипировка однослойная жим на максимум
Долгопрудный/Московская область, 28 марта 2021 года</t>
  </si>
  <si>
    <t>Национальный Кубок ФЖД
ФЖД Софт экипировка многослойная жим на максимум
Долгопрудный/Московская область, 28 марта 2021 года</t>
  </si>
  <si>
    <t>Национальный Кубок ФЖД
ФЖД Армейский жим на максимум с ДК
Долгопрудный/Московская область, 28 марта 2021 года</t>
  </si>
  <si>
    <t>Национальный Кубок ФЖД
ФЖД Армейский жим на максимум
Долгопрудный/Московская область, 28 марта 2021 года</t>
  </si>
  <si>
    <t>Национальный Кубок ФЖД
ФЖД Военный жим на максимум
Долгопрудный/Московская область, 28 марта 2021 года</t>
  </si>
  <si>
    <t>Национальный Кубок ФЖД
ФЖД Тяговое двоеборье
Долгопрудный/Московская область, 28 марта 2021 года</t>
  </si>
  <si>
    <t>Мастера 50-54 (18.01.1970)/51</t>
  </si>
  <si>
    <t>Мастера 45-49 (13.05.1973)/47</t>
  </si>
  <si>
    <t>Мастера 40-44 (11.06.1978)/42</t>
  </si>
  <si>
    <t>Мастера 60-64 (06.06.1959)/61</t>
  </si>
  <si>
    <t>Мастера 40-44 (11.09.1979)/41</t>
  </si>
  <si>
    <t>Мастера 40-44 (19.12.1978)/42</t>
  </si>
  <si>
    <t>Мастера 45-49 (30.04.1975)/45</t>
  </si>
  <si>
    <t>Еловиков Р.</t>
  </si>
  <si>
    <t>Многоповторный жим</t>
  </si>
  <si>
    <t>№</t>
  </si>
  <si>
    <t>Возрастная группа</t>
  </si>
  <si>
    <t>O</t>
  </si>
  <si>
    <t xml:space="preserve">
Дата рождения/Возраст</t>
  </si>
  <si>
    <t>M2</t>
  </si>
  <si>
    <t>M1</t>
  </si>
  <si>
    <t>M3</t>
  </si>
  <si>
    <t>M5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</si>
</sst>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5" fillId="0" borderId="16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" fontId="1" fillId="0" borderId="1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1" fontId="1" fillId="0" borderId="16" xfId="0" applyNumberFormat="1" applyFont="1" applyFill="1" applyBorder="1" applyAlignment="1">
      <alignment horizontal="center" vertical="center"/>
    </xf>
    <xf numFmtId="1" fontId="1" fillId="0" borderId="8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Лист41"/>
  <dimension ref="A1:O15"/>
  <sheetViews>
    <sheetView workbookViewId="0">
      <selection sqref="A1:O2"/>
    </sheetView>
  </sheetViews>
  <sheetFormatPr baseColWidth="10" defaultColWidth="9.1640625" defaultRowHeight="13"/>
  <cols>
    <col min="1" max="1" width="7.5" style="5" bestFit="1" customWidth="1"/>
    <col min="2" max="2" width="17.33203125" style="5" bestFit="1" customWidth="1"/>
    <col min="3" max="3" width="28.5" style="5" bestFit="1" customWidth="1"/>
    <col min="4" max="4" width="21.5" style="5" bestFit="1" customWidth="1"/>
    <col min="5" max="5" width="15.1640625" style="5" bestFit="1" customWidth="1"/>
    <col min="6" max="6" width="24.6640625" style="5" bestFit="1" customWidth="1"/>
    <col min="7" max="9" width="5.5" style="6" customWidth="1"/>
    <col min="10" max="10" width="4.83203125" style="6" customWidth="1"/>
    <col min="11" max="11" width="11.83203125" style="6" customWidth="1"/>
    <col min="12" max="12" width="12.6640625" style="6" customWidth="1"/>
    <col min="13" max="13" width="7.83203125" style="19" bestFit="1" customWidth="1"/>
    <col min="14" max="14" width="9.5" style="6" bestFit="1" customWidth="1"/>
    <col min="15" max="15" width="19.1640625" style="5" customWidth="1"/>
    <col min="16" max="16384" width="9.1640625" style="3"/>
  </cols>
  <sheetData>
    <row r="1" spans="1:15" s="2" customFormat="1" ht="29" customHeight="1">
      <c r="A1" s="34" t="s">
        <v>113</v>
      </c>
      <c r="B1" s="35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7"/>
    </row>
    <row r="2" spans="1:15" s="2" customFormat="1" ht="62" customHeight="1" thickBot="1">
      <c r="A2" s="38"/>
      <c r="B2" s="39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1"/>
    </row>
    <row r="3" spans="1:15" s="1" customFormat="1" ht="12.75" customHeight="1">
      <c r="A3" s="42" t="s">
        <v>130</v>
      </c>
      <c r="B3" s="46" t="s">
        <v>0</v>
      </c>
      <c r="C3" s="44" t="s">
        <v>133</v>
      </c>
      <c r="D3" s="44" t="s">
        <v>9</v>
      </c>
      <c r="E3" s="28" t="s">
        <v>131</v>
      </c>
      <c r="F3" s="28" t="s">
        <v>6</v>
      </c>
      <c r="G3" s="28" t="s">
        <v>10</v>
      </c>
      <c r="H3" s="28"/>
      <c r="I3" s="28"/>
      <c r="J3" s="28"/>
      <c r="K3" s="28" t="s">
        <v>129</v>
      </c>
      <c r="L3" s="28"/>
      <c r="M3" s="48" t="s">
        <v>1</v>
      </c>
      <c r="N3" s="28" t="s">
        <v>3</v>
      </c>
      <c r="O3" s="30" t="s">
        <v>2</v>
      </c>
    </row>
    <row r="4" spans="1:15" s="1" customFormat="1" ht="21" customHeight="1" thickBot="1">
      <c r="A4" s="43"/>
      <c r="B4" s="47"/>
      <c r="C4" s="29"/>
      <c r="D4" s="29"/>
      <c r="E4" s="29"/>
      <c r="F4" s="29"/>
      <c r="G4" s="4">
        <v>1</v>
      </c>
      <c r="H4" s="4">
        <v>2</v>
      </c>
      <c r="I4" s="4">
        <v>3</v>
      </c>
      <c r="J4" s="4" t="s">
        <v>4</v>
      </c>
      <c r="K4" s="4" t="s">
        <v>7</v>
      </c>
      <c r="L4" s="4" t="s">
        <v>8</v>
      </c>
      <c r="M4" s="49"/>
      <c r="N4" s="29"/>
      <c r="O4" s="31"/>
    </row>
    <row r="5" spans="1:15" ht="16">
      <c r="A5" s="32" t="s">
        <v>83</v>
      </c>
      <c r="B5" s="32"/>
      <c r="C5" s="33"/>
      <c r="D5" s="33"/>
      <c r="E5" s="33"/>
      <c r="F5" s="33"/>
      <c r="G5" s="33"/>
      <c r="H5" s="33"/>
      <c r="I5" s="33"/>
      <c r="J5" s="33"/>
      <c r="K5" s="33"/>
      <c r="L5" s="33"/>
    </row>
    <row r="6" spans="1:15">
      <c r="A6" s="12" t="s">
        <v>39</v>
      </c>
      <c r="B6" s="11" t="s">
        <v>84</v>
      </c>
      <c r="C6" s="11" t="s">
        <v>85</v>
      </c>
      <c r="D6" s="11" t="s">
        <v>86</v>
      </c>
      <c r="E6" s="11" t="s">
        <v>132</v>
      </c>
      <c r="F6" s="11" t="s">
        <v>11</v>
      </c>
      <c r="G6" s="16" t="s">
        <v>29</v>
      </c>
      <c r="H6" s="16" t="s">
        <v>27</v>
      </c>
      <c r="I6" s="16" t="s">
        <v>27</v>
      </c>
      <c r="J6" s="12"/>
      <c r="K6" s="12"/>
      <c r="L6" s="12"/>
      <c r="M6" s="21">
        <v>0</v>
      </c>
      <c r="N6" s="12" t="str">
        <f>"0,0000"</f>
        <v>0,0000</v>
      </c>
      <c r="O6" s="11" t="s">
        <v>49</v>
      </c>
    </row>
    <row r="7" spans="1:15">
      <c r="A7" s="14" t="s">
        <v>39</v>
      </c>
      <c r="B7" s="13" t="s">
        <v>84</v>
      </c>
      <c r="C7" s="13" t="s">
        <v>121</v>
      </c>
      <c r="D7" s="13" t="s">
        <v>86</v>
      </c>
      <c r="E7" s="13" t="s">
        <v>136</v>
      </c>
      <c r="F7" s="13" t="s">
        <v>11</v>
      </c>
      <c r="G7" s="18" t="s">
        <v>29</v>
      </c>
      <c r="H7" s="18" t="s">
        <v>27</v>
      </c>
      <c r="I7" s="18" t="s">
        <v>27</v>
      </c>
      <c r="J7" s="14"/>
      <c r="K7" s="14"/>
      <c r="L7" s="14"/>
      <c r="M7" s="22">
        <v>0</v>
      </c>
      <c r="N7" s="14" t="str">
        <f>"0,0000"</f>
        <v>0,0000</v>
      </c>
      <c r="O7" s="13" t="s">
        <v>49</v>
      </c>
    </row>
    <row r="8" spans="1:15" ht="14" thickBot="1">
      <c r="A8" s="6"/>
      <c r="G8" s="50"/>
      <c r="H8" s="50"/>
      <c r="I8" s="50"/>
    </row>
    <row r="9" spans="1:15" ht="16">
      <c r="A9" s="32" t="s">
        <v>16</v>
      </c>
      <c r="B9" s="32"/>
      <c r="C9" s="33"/>
      <c r="D9" s="33"/>
      <c r="E9" s="33"/>
      <c r="F9" s="33"/>
      <c r="G9" s="33"/>
      <c r="H9" s="33"/>
      <c r="I9" s="33"/>
      <c r="J9" s="33"/>
      <c r="K9" s="33"/>
      <c r="L9" s="33"/>
      <c r="M9" s="6"/>
    </row>
    <row r="10" spans="1:15">
      <c r="A10" s="12" t="s">
        <v>20</v>
      </c>
      <c r="B10" s="11" t="s">
        <v>91</v>
      </c>
      <c r="C10" s="11" t="s">
        <v>123</v>
      </c>
      <c r="D10" s="11" t="s">
        <v>92</v>
      </c>
      <c r="E10" s="11" t="s">
        <v>135</v>
      </c>
      <c r="F10" s="11" t="s">
        <v>33</v>
      </c>
      <c r="G10" s="15" t="s">
        <v>48</v>
      </c>
      <c r="H10" s="16" t="s">
        <v>32</v>
      </c>
      <c r="I10" s="16" t="s">
        <v>32</v>
      </c>
      <c r="J10" s="12"/>
      <c r="K10" s="12" t="s">
        <v>28</v>
      </c>
      <c r="L10" s="26">
        <v>68</v>
      </c>
      <c r="M10" s="12" t="str">
        <f>"193,0"</f>
        <v>193,0</v>
      </c>
      <c r="N10" s="12" t="str">
        <f>"6388,9258"</f>
        <v>6388,9258</v>
      </c>
      <c r="O10" s="11"/>
    </row>
    <row r="11" spans="1:15">
      <c r="A11" s="14" t="s">
        <v>20</v>
      </c>
      <c r="B11" s="13" t="s">
        <v>93</v>
      </c>
      <c r="C11" s="13" t="s">
        <v>124</v>
      </c>
      <c r="D11" s="13" t="s">
        <v>94</v>
      </c>
      <c r="E11" s="13" t="s">
        <v>137</v>
      </c>
      <c r="F11" s="13" t="s">
        <v>89</v>
      </c>
      <c r="G11" s="17" t="s">
        <v>14</v>
      </c>
      <c r="H11" s="17" t="s">
        <v>48</v>
      </c>
      <c r="I11" s="18" t="s">
        <v>32</v>
      </c>
      <c r="J11" s="14"/>
      <c r="K11" s="14" t="s">
        <v>28</v>
      </c>
      <c r="L11" s="27">
        <v>46</v>
      </c>
      <c r="M11" s="14" t="str">
        <f>"171,0"</f>
        <v>171,0</v>
      </c>
      <c r="N11" s="14" t="str">
        <f>"5584,7963"</f>
        <v>5584,7963</v>
      </c>
      <c r="O11" s="13"/>
    </row>
    <row r="12" spans="1:15">
      <c r="B12" s="5" t="s">
        <v>21</v>
      </c>
      <c r="L12" s="25"/>
      <c r="M12" s="6"/>
    </row>
    <row r="13" spans="1:15" ht="16">
      <c r="A13" s="45" t="s">
        <v>34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</row>
    <row r="14" spans="1:15">
      <c r="A14" s="8" t="s">
        <v>20</v>
      </c>
      <c r="B14" s="7" t="s">
        <v>95</v>
      </c>
      <c r="C14" s="7" t="s">
        <v>125</v>
      </c>
      <c r="D14" s="7" t="s">
        <v>96</v>
      </c>
      <c r="E14" s="7" t="s">
        <v>135</v>
      </c>
      <c r="F14" s="7" t="s">
        <v>112</v>
      </c>
      <c r="G14" s="9" t="s">
        <v>23</v>
      </c>
      <c r="H14" s="10" t="s">
        <v>27</v>
      </c>
      <c r="I14" s="10" t="s">
        <v>14</v>
      </c>
      <c r="J14" s="8"/>
      <c r="K14" s="8" t="s">
        <v>22</v>
      </c>
      <c r="L14" s="23">
        <v>40</v>
      </c>
      <c r="M14" s="8" t="str">
        <f>"150,0"</f>
        <v>150,0</v>
      </c>
      <c r="N14" s="8" t="str">
        <f>"4835,5900"</f>
        <v>4835,5900</v>
      </c>
      <c r="O14" s="7"/>
    </row>
    <row r="15" spans="1:15">
      <c r="A15" s="8" t="s">
        <v>20</v>
      </c>
      <c r="B15" s="7" t="s">
        <v>87</v>
      </c>
      <c r="C15" s="7" t="s">
        <v>122</v>
      </c>
      <c r="D15" s="7" t="s">
        <v>88</v>
      </c>
      <c r="E15" s="7" t="s">
        <v>134</v>
      </c>
      <c r="F15" s="7" t="s">
        <v>89</v>
      </c>
      <c r="G15" s="9" t="s">
        <v>27</v>
      </c>
      <c r="H15" s="9" t="s">
        <v>31</v>
      </c>
      <c r="I15" s="10" t="s">
        <v>15</v>
      </c>
      <c r="J15" s="8"/>
      <c r="K15" s="8" t="s">
        <v>12</v>
      </c>
      <c r="L15" s="8" t="s">
        <v>90</v>
      </c>
      <c r="M15" s="20" t="str">
        <f>"132,5"</f>
        <v>132,5</v>
      </c>
      <c r="N15" s="8" t="str">
        <f>"4512,9326"</f>
        <v>4512,9326</v>
      </c>
      <c r="O15" s="7" t="s">
        <v>128</v>
      </c>
    </row>
  </sheetData>
  <mergeCells count="15">
    <mergeCell ref="A13:L13"/>
    <mergeCell ref="B3:B4"/>
    <mergeCell ref="K3:L3"/>
    <mergeCell ref="M3:M4"/>
    <mergeCell ref="N3:N4"/>
    <mergeCell ref="A9:L9"/>
    <mergeCell ref="O3:O4"/>
    <mergeCell ref="A5:L5"/>
    <mergeCell ref="A1:O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Лист36"/>
  <dimension ref="A1:O8"/>
  <sheetViews>
    <sheetView workbookViewId="0">
      <selection sqref="A1:O2"/>
    </sheetView>
  </sheetViews>
  <sheetFormatPr baseColWidth="10" defaultColWidth="9.1640625" defaultRowHeight="13"/>
  <cols>
    <col min="1" max="1" width="7.5" style="5" bestFit="1" customWidth="1"/>
    <col min="2" max="2" width="15.5" style="5" bestFit="1" customWidth="1"/>
    <col min="3" max="3" width="26.33203125" style="5" bestFit="1" customWidth="1"/>
    <col min="4" max="4" width="21.5" style="5" bestFit="1" customWidth="1"/>
    <col min="5" max="5" width="15.1640625" style="5" bestFit="1" customWidth="1"/>
    <col min="6" max="6" width="28.33203125" style="5" bestFit="1" customWidth="1"/>
    <col min="7" max="9" width="5.5" style="6" customWidth="1"/>
    <col min="10" max="10" width="4.83203125" style="6" customWidth="1"/>
    <col min="11" max="11" width="13.6640625" style="6" customWidth="1"/>
    <col min="12" max="12" width="10.5" style="25" customWidth="1"/>
    <col min="13" max="13" width="7.83203125" style="6" bestFit="1" customWidth="1"/>
    <col min="14" max="14" width="10.5" style="6" bestFit="1" customWidth="1"/>
    <col min="15" max="15" width="21" style="5" customWidth="1"/>
    <col min="16" max="16384" width="9.1640625" style="3"/>
  </cols>
  <sheetData>
    <row r="1" spans="1:15" s="2" customFormat="1" ht="29" customHeight="1">
      <c r="A1" s="34" t="s">
        <v>114</v>
      </c>
      <c r="B1" s="35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7"/>
    </row>
    <row r="2" spans="1:15" s="2" customFormat="1" ht="62" customHeight="1" thickBot="1">
      <c r="A2" s="38"/>
      <c r="B2" s="39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1"/>
    </row>
    <row r="3" spans="1:15" s="1" customFormat="1" ht="12.75" customHeight="1">
      <c r="A3" s="42" t="s">
        <v>130</v>
      </c>
      <c r="B3" s="46" t="s">
        <v>0</v>
      </c>
      <c r="C3" s="44" t="s">
        <v>133</v>
      </c>
      <c r="D3" s="44" t="s">
        <v>9</v>
      </c>
      <c r="E3" s="28" t="s">
        <v>131</v>
      </c>
      <c r="F3" s="28" t="s">
        <v>6</v>
      </c>
      <c r="G3" s="28" t="s">
        <v>10</v>
      </c>
      <c r="H3" s="28"/>
      <c r="I3" s="28"/>
      <c r="J3" s="28"/>
      <c r="K3" s="28"/>
      <c r="L3" s="28"/>
      <c r="M3" s="28" t="s">
        <v>1</v>
      </c>
      <c r="N3" s="28" t="s">
        <v>3</v>
      </c>
      <c r="O3" s="30" t="s">
        <v>2</v>
      </c>
    </row>
    <row r="4" spans="1:15" s="1" customFormat="1" ht="21" customHeight="1" thickBot="1">
      <c r="A4" s="43"/>
      <c r="B4" s="47"/>
      <c r="C4" s="29"/>
      <c r="D4" s="29"/>
      <c r="E4" s="29"/>
      <c r="F4" s="29"/>
      <c r="G4" s="4">
        <v>1</v>
      </c>
      <c r="H4" s="4">
        <v>2</v>
      </c>
      <c r="I4" s="4">
        <v>3</v>
      </c>
      <c r="J4" s="4" t="s">
        <v>4</v>
      </c>
      <c r="K4" s="4"/>
      <c r="L4" s="24"/>
      <c r="M4" s="29"/>
      <c r="N4" s="29"/>
      <c r="O4" s="31"/>
    </row>
    <row r="5" spans="1:15" ht="16">
      <c r="A5" s="32" t="s">
        <v>47</v>
      </c>
      <c r="B5" s="32"/>
      <c r="C5" s="33"/>
      <c r="D5" s="33"/>
      <c r="E5" s="33"/>
      <c r="F5" s="33"/>
      <c r="G5" s="33"/>
      <c r="H5" s="33"/>
      <c r="I5" s="33"/>
      <c r="J5" s="33"/>
      <c r="K5" s="33"/>
      <c r="L5" s="33"/>
    </row>
    <row r="6" spans="1:15">
      <c r="A6" s="8" t="s">
        <v>20</v>
      </c>
      <c r="B6" s="7" t="s">
        <v>104</v>
      </c>
      <c r="C6" s="7" t="s">
        <v>105</v>
      </c>
      <c r="D6" s="7" t="s">
        <v>106</v>
      </c>
      <c r="E6" s="7" t="s">
        <v>132</v>
      </c>
      <c r="F6" s="7" t="s">
        <v>24</v>
      </c>
      <c r="G6" s="9" t="s">
        <v>35</v>
      </c>
      <c r="H6" s="9" t="s">
        <v>107</v>
      </c>
      <c r="I6" s="10" t="s">
        <v>44</v>
      </c>
      <c r="J6" s="8"/>
      <c r="K6" s="8"/>
      <c r="L6" s="23"/>
      <c r="M6" s="8" t="str">
        <f>"339,5"</f>
        <v>339,5</v>
      </c>
      <c r="N6" s="8" t="str">
        <f>"13755,5255"</f>
        <v>13755,5255</v>
      </c>
      <c r="O6" s="7"/>
    </row>
    <row r="7" spans="1:15">
      <c r="B7" s="5" t="s">
        <v>21</v>
      </c>
    </row>
    <row r="8" spans="1:15">
      <c r="B8" s="5" t="s">
        <v>21</v>
      </c>
    </row>
  </sheetData>
  <mergeCells count="13">
    <mergeCell ref="A5:L5"/>
    <mergeCell ref="B3:B4"/>
    <mergeCell ref="A1:O2"/>
    <mergeCell ref="A3:A4"/>
    <mergeCell ref="C3:C4"/>
    <mergeCell ref="D3:D4"/>
    <mergeCell ref="E3:E4"/>
    <mergeCell ref="F3:F4"/>
    <mergeCell ref="G3:J3"/>
    <mergeCell ref="K3:L3"/>
    <mergeCell ref="M3:M4"/>
    <mergeCell ref="N3:N4"/>
    <mergeCell ref="O3:O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Лист38"/>
  <dimension ref="A1:M15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9.332031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7.332031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0.33203125" style="5" customWidth="1"/>
    <col min="14" max="16384" width="9.1640625" style="3"/>
  </cols>
  <sheetData>
    <row r="1" spans="1:13" s="2" customFormat="1" ht="29" customHeight="1">
      <c r="A1" s="34" t="s">
        <v>115</v>
      </c>
      <c r="B1" s="35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2" customHeight="1" thickBot="1">
      <c r="A2" s="38"/>
      <c r="B2" s="39"/>
      <c r="C2" s="40"/>
      <c r="D2" s="40"/>
      <c r="E2" s="40"/>
      <c r="F2" s="40"/>
      <c r="G2" s="40"/>
      <c r="H2" s="40"/>
      <c r="I2" s="40"/>
      <c r="J2" s="40"/>
      <c r="K2" s="40"/>
      <c r="L2" s="40"/>
      <c r="M2" s="41"/>
    </row>
    <row r="3" spans="1:13" s="1" customFormat="1" ht="12.75" customHeight="1">
      <c r="A3" s="42" t="s">
        <v>130</v>
      </c>
      <c r="B3" s="46" t="s">
        <v>0</v>
      </c>
      <c r="C3" s="44" t="s">
        <v>133</v>
      </c>
      <c r="D3" s="44" t="s">
        <v>9</v>
      </c>
      <c r="E3" s="28" t="s">
        <v>131</v>
      </c>
      <c r="F3" s="28" t="s">
        <v>6</v>
      </c>
      <c r="G3" s="28" t="s">
        <v>10</v>
      </c>
      <c r="H3" s="28"/>
      <c r="I3" s="28"/>
      <c r="J3" s="28"/>
      <c r="K3" s="28" t="s">
        <v>53</v>
      </c>
      <c r="L3" s="28" t="s">
        <v>3</v>
      </c>
      <c r="M3" s="30" t="s">
        <v>2</v>
      </c>
    </row>
    <row r="4" spans="1:13" s="1" customFormat="1" ht="21" customHeight="1" thickBot="1">
      <c r="A4" s="43"/>
      <c r="B4" s="47"/>
      <c r="C4" s="29"/>
      <c r="D4" s="29"/>
      <c r="E4" s="29"/>
      <c r="F4" s="29"/>
      <c r="G4" s="4">
        <v>1</v>
      </c>
      <c r="H4" s="4">
        <v>2</v>
      </c>
      <c r="I4" s="4">
        <v>3</v>
      </c>
      <c r="J4" s="4" t="s">
        <v>4</v>
      </c>
      <c r="K4" s="29"/>
      <c r="L4" s="29"/>
      <c r="M4" s="31"/>
    </row>
    <row r="5" spans="1:13" ht="16">
      <c r="A5" s="32" t="s">
        <v>16</v>
      </c>
      <c r="B5" s="32"/>
      <c r="C5" s="33"/>
      <c r="D5" s="33"/>
      <c r="E5" s="33"/>
      <c r="F5" s="33"/>
      <c r="G5" s="33"/>
      <c r="H5" s="33"/>
      <c r="I5" s="33"/>
      <c r="J5" s="33"/>
    </row>
    <row r="6" spans="1:13">
      <c r="A6" s="8" t="s">
        <v>20</v>
      </c>
      <c r="B6" s="7" t="s">
        <v>59</v>
      </c>
      <c r="C6" s="7" t="s">
        <v>60</v>
      </c>
      <c r="D6" s="7" t="s">
        <v>61</v>
      </c>
      <c r="E6" s="7" t="s">
        <v>132</v>
      </c>
      <c r="F6" s="7" t="s">
        <v>51</v>
      </c>
      <c r="G6" s="10" t="s">
        <v>41</v>
      </c>
      <c r="H6" s="9" t="s">
        <v>35</v>
      </c>
      <c r="I6" s="9" t="s">
        <v>36</v>
      </c>
      <c r="J6" s="8"/>
      <c r="K6" s="8" t="str">
        <f>"265,0"</f>
        <v>265,0</v>
      </c>
      <c r="L6" s="8" t="str">
        <f>"170,1565"</f>
        <v>170,1565</v>
      </c>
      <c r="M6" s="7"/>
    </row>
    <row r="7" spans="1:13">
      <c r="B7" s="5" t="s">
        <v>21</v>
      </c>
    </row>
    <row r="8" spans="1:13" ht="16">
      <c r="A8" s="45" t="s">
        <v>34</v>
      </c>
      <c r="B8" s="45"/>
      <c r="C8" s="45"/>
      <c r="D8" s="45"/>
      <c r="E8" s="45"/>
      <c r="F8" s="45"/>
      <c r="G8" s="45"/>
      <c r="H8" s="45"/>
      <c r="I8" s="45"/>
      <c r="J8" s="45"/>
    </row>
    <row r="9" spans="1:13">
      <c r="A9" s="12" t="s">
        <v>20</v>
      </c>
      <c r="B9" s="11" t="s">
        <v>62</v>
      </c>
      <c r="C9" s="11" t="s">
        <v>63</v>
      </c>
      <c r="D9" s="11" t="s">
        <v>64</v>
      </c>
      <c r="E9" s="11" t="s">
        <v>132</v>
      </c>
      <c r="F9" s="11" t="s">
        <v>37</v>
      </c>
      <c r="G9" s="15" t="s">
        <v>45</v>
      </c>
      <c r="H9" s="15" t="s">
        <v>46</v>
      </c>
      <c r="I9" s="16" t="s">
        <v>65</v>
      </c>
      <c r="J9" s="12"/>
      <c r="K9" s="12" t="str">
        <f>"270,0"</f>
        <v>270,0</v>
      </c>
      <c r="L9" s="12" t="str">
        <f>"164,5920"</f>
        <v>164,5920</v>
      </c>
      <c r="M9" s="11" t="s">
        <v>66</v>
      </c>
    </row>
    <row r="10" spans="1:13">
      <c r="A10" s="14" t="s">
        <v>38</v>
      </c>
      <c r="B10" s="13" t="s">
        <v>67</v>
      </c>
      <c r="C10" s="13" t="s">
        <v>68</v>
      </c>
      <c r="D10" s="13" t="s">
        <v>69</v>
      </c>
      <c r="E10" s="13" t="s">
        <v>132</v>
      </c>
      <c r="F10" s="13" t="s">
        <v>52</v>
      </c>
      <c r="G10" s="17" t="s">
        <v>41</v>
      </c>
      <c r="H10" s="17" t="s">
        <v>36</v>
      </c>
      <c r="I10" s="18" t="s">
        <v>44</v>
      </c>
      <c r="J10" s="14"/>
      <c r="K10" s="14" t="str">
        <f>"265,0"</f>
        <v>265,0</v>
      </c>
      <c r="L10" s="14" t="str">
        <f>"168,3280"</f>
        <v>168,3280</v>
      </c>
      <c r="M10" s="13" t="s">
        <v>70</v>
      </c>
    </row>
    <row r="11" spans="1:13">
      <c r="B11" s="5" t="s">
        <v>21</v>
      </c>
    </row>
    <row r="12" spans="1:13" ht="16">
      <c r="A12" s="45" t="s">
        <v>101</v>
      </c>
      <c r="B12" s="45"/>
      <c r="C12" s="45"/>
      <c r="D12" s="45"/>
      <c r="E12" s="45"/>
      <c r="F12" s="45"/>
      <c r="G12" s="45"/>
      <c r="H12" s="45"/>
      <c r="I12" s="45"/>
      <c r="J12" s="45"/>
    </row>
    <row r="13" spans="1:13">
      <c r="A13" s="8" t="s">
        <v>20</v>
      </c>
      <c r="B13" s="7" t="s">
        <v>102</v>
      </c>
      <c r="C13" s="7" t="s">
        <v>127</v>
      </c>
      <c r="D13" s="7" t="s">
        <v>103</v>
      </c>
      <c r="E13" s="7" t="s">
        <v>134</v>
      </c>
      <c r="F13" s="7" t="s">
        <v>71</v>
      </c>
      <c r="G13" s="9" t="s">
        <v>46</v>
      </c>
      <c r="H13" s="9" t="s">
        <v>42</v>
      </c>
      <c r="I13" s="9" t="s">
        <v>44</v>
      </c>
      <c r="J13" s="8"/>
      <c r="K13" s="8" t="str">
        <f>"280,0"</f>
        <v>280,0</v>
      </c>
      <c r="L13" s="8" t="str">
        <f>"174,4294"</f>
        <v>174,4294</v>
      </c>
      <c r="M13" s="7"/>
    </row>
    <row r="14" spans="1:13">
      <c r="B14" s="5" t="s">
        <v>21</v>
      </c>
    </row>
    <row r="15" spans="1:13">
      <c r="B15" s="5" t="s">
        <v>21</v>
      </c>
    </row>
  </sheetData>
  <mergeCells count="14">
    <mergeCell ref="A8:J8"/>
    <mergeCell ref="A12:J12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Лист35"/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4.832031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7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15.5" style="5" bestFit="1" customWidth="1"/>
    <col min="14" max="16384" width="9.1640625" style="3"/>
  </cols>
  <sheetData>
    <row r="1" spans="1:13" s="2" customFormat="1" ht="29" customHeight="1">
      <c r="A1" s="34" t="s">
        <v>116</v>
      </c>
      <c r="B1" s="35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2" customHeight="1" thickBot="1">
      <c r="A2" s="38"/>
      <c r="B2" s="39"/>
      <c r="C2" s="40"/>
      <c r="D2" s="40"/>
      <c r="E2" s="40"/>
      <c r="F2" s="40"/>
      <c r="G2" s="40"/>
      <c r="H2" s="40"/>
      <c r="I2" s="40"/>
      <c r="J2" s="40"/>
      <c r="K2" s="40"/>
      <c r="L2" s="40"/>
      <c r="M2" s="41"/>
    </row>
    <row r="3" spans="1:13" s="1" customFormat="1" ht="12.75" customHeight="1">
      <c r="A3" s="42" t="s">
        <v>130</v>
      </c>
      <c r="B3" s="46" t="s">
        <v>0</v>
      </c>
      <c r="C3" s="44" t="s">
        <v>133</v>
      </c>
      <c r="D3" s="44" t="s">
        <v>9</v>
      </c>
      <c r="E3" s="28" t="s">
        <v>131</v>
      </c>
      <c r="F3" s="28" t="s">
        <v>6</v>
      </c>
      <c r="G3" s="28" t="s">
        <v>10</v>
      </c>
      <c r="H3" s="28"/>
      <c r="I3" s="28"/>
      <c r="J3" s="28"/>
      <c r="K3" s="28" t="s">
        <v>53</v>
      </c>
      <c r="L3" s="28" t="s">
        <v>3</v>
      </c>
      <c r="M3" s="30" t="s">
        <v>2</v>
      </c>
    </row>
    <row r="4" spans="1:13" s="1" customFormat="1" ht="21" customHeight="1" thickBot="1">
      <c r="A4" s="43"/>
      <c r="B4" s="47"/>
      <c r="C4" s="29"/>
      <c r="D4" s="29"/>
      <c r="E4" s="29"/>
      <c r="F4" s="29"/>
      <c r="G4" s="4">
        <v>1</v>
      </c>
      <c r="H4" s="4">
        <v>2</v>
      </c>
      <c r="I4" s="4">
        <v>3</v>
      </c>
      <c r="J4" s="4" t="s">
        <v>4</v>
      </c>
      <c r="K4" s="29"/>
      <c r="L4" s="29"/>
      <c r="M4" s="31"/>
    </row>
    <row r="5" spans="1:13" ht="16">
      <c r="A5" s="45" t="s">
        <v>34</v>
      </c>
      <c r="B5" s="45"/>
      <c r="C5" s="45"/>
      <c r="D5" s="45"/>
      <c r="E5" s="45"/>
      <c r="F5" s="45"/>
      <c r="G5" s="45"/>
      <c r="H5" s="45"/>
      <c r="I5" s="45"/>
      <c r="J5" s="45"/>
    </row>
    <row r="6" spans="1:13">
      <c r="A6" s="8" t="s">
        <v>20</v>
      </c>
      <c r="B6" s="7" t="s">
        <v>72</v>
      </c>
      <c r="C6" s="7" t="s">
        <v>73</v>
      </c>
      <c r="D6" s="7" t="s">
        <v>74</v>
      </c>
      <c r="E6" s="7" t="s">
        <v>132</v>
      </c>
      <c r="F6" s="7" t="s">
        <v>58</v>
      </c>
      <c r="G6" s="10" t="s">
        <v>75</v>
      </c>
      <c r="H6" s="10" t="s">
        <v>75</v>
      </c>
      <c r="I6" s="9" t="s">
        <v>75</v>
      </c>
      <c r="J6" s="8"/>
      <c r="K6" s="8" t="str">
        <f>"335,0"</f>
        <v>335,0</v>
      </c>
      <c r="L6" s="8" t="str">
        <f>"206,6615"</f>
        <v>206,6615</v>
      </c>
      <c r="M6" s="7"/>
    </row>
    <row r="7" spans="1:13">
      <c r="B7" s="5" t="s">
        <v>21</v>
      </c>
    </row>
  </sheetData>
  <mergeCells count="12">
    <mergeCell ref="A5:J5"/>
    <mergeCell ref="B3:B4"/>
    <mergeCell ref="K3:K4"/>
    <mergeCell ref="L3:L4"/>
    <mergeCell ref="M3:M4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Лист31"/>
  <dimension ref="A1:O9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5.16406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17.332031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7.5" style="6" bestFit="1" customWidth="1"/>
    <col min="13" max="13" width="17.6640625" style="5" customWidth="1"/>
    <col min="14" max="16384" width="9.1640625" style="3"/>
  </cols>
  <sheetData>
    <row r="1" spans="1:15" s="2" customFormat="1" ht="29" customHeight="1">
      <c r="A1" s="34" t="s">
        <v>117</v>
      </c>
      <c r="B1" s="35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5" s="2" customFormat="1" ht="62" customHeight="1" thickBot="1">
      <c r="A2" s="38"/>
      <c r="B2" s="39"/>
      <c r="C2" s="40"/>
      <c r="D2" s="40"/>
      <c r="E2" s="40"/>
      <c r="F2" s="40"/>
      <c r="G2" s="40"/>
      <c r="H2" s="40"/>
      <c r="I2" s="40"/>
      <c r="J2" s="40"/>
      <c r="K2" s="40"/>
      <c r="L2" s="40"/>
      <c r="M2" s="41"/>
    </row>
    <row r="3" spans="1:15" s="1" customFormat="1" ht="12.75" customHeight="1">
      <c r="A3" s="42" t="s">
        <v>130</v>
      </c>
      <c r="B3" s="46" t="s">
        <v>0</v>
      </c>
      <c r="C3" s="44" t="s">
        <v>133</v>
      </c>
      <c r="D3" s="44" t="s">
        <v>9</v>
      </c>
      <c r="E3" s="28" t="s">
        <v>131</v>
      </c>
      <c r="F3" s="28" t="s">
        <v>6</v>
      </c>
      <c r="G3" s="28" t="s">
        <v>76</v>
      </c>
      <c r="H3" s="28"/>
      <c r="I3" s="28"/>
      <c r="J3" s="28"/>
      <c r="K3" s="28" t="s">
        <v>53</v>
      </c>
      <c r="L3" s="28" t="s">
        <v>3</v>
      </c>
      <c r="M3" s="30" t="s">
        <v>2</v>
      </c>
    </row>
    <row r="4" spans="1:15" s="1" customFormat="1" ht="21" customHeight="1" thickBot="1">
      <c r="A4" s="43"/>
      <c r="B4" s="47"/>
      <c r="C4" s="29"/>
      <c r="D4" s="29"/>
      <c r="E4" s="29"/>
      <c r="F4" s="29"/>
      <c r="G4" s="4">
        <v>1</v>
      </c>
      <c r="H4" s="4">
        <v>2</v>
      </c>
      <c r="I4" s="4">
        <v>3</v>
      </c>
      <c r="J4" s="4" t="s">
        <v>4</v>
      </c>
      <c r="K4" s="29"/>
      <c r="L4" s="29"/>
      <c r="M4" s="31"/>
    </row>
    <row r="5" spans="1:15" ht="16">
      <c r="A5" s="32" t="s">
        <v>16</v>
      </c>
      <c r="B5" s="32"/>
      <c r="C5" s="33"/>
      <c r="D5" s="33"/>
      <c r="E5" s="33"/>
      <c r="F5" s="33"/>
      <c r="G5" s="33"/>
      <c r="H5" s="33"/>
      <c r="I5" s="33"/>
      <c r="J5" s="33"/>
    </row>
    <row r="6" spans="1:15">
      <c r="A6" s="8" t="s">
        <v>20</v>
      </c>
      <c r="B6" s="7" t="s">
        <v>54</v>
      </c>
      <c r="C6" s="7" t="s">
        <v>55</v>
      </c>
      <c r="D6" s="7" t="s">
        <v>56</v>
      </c>
      <c r="E6" s="7" t="s">
        <v>132</v>
      </c>
      <c r="F6" s="7" t="s">
        <v>112</v>
      </c>
      <c r="G6" s="9" t="s">
        <v>18</v>
      </c>
      <c r="H6" s="10" t="s">
        <v>23</v>
      </c>
      <c r="I6" s="10" t="s">
        <v>23</v>
      </c>
      <c r="J6" s="8"/>
      <c r="K6" s="8" t="str">
        <f>"105,0"</f>
        <v>105,0</v>
      </c>
      <c r="L6" s="8" t="str">
        <f>"67,1055"</f>
        <v>67,1055</v>
      </c>
      <c r="M6" s="7" t="s">
        <v>57</v>
      </c>
    </row>
    <row r="7" spans="1:15">
      <c r="A7" s="14" t="s">
        <v>20</v>
      </c>
      <c r="B7" s="13" t="s">
        <v>80</v>
      </c>
      <c r="C7" s="13" t="s">
        <v>126</v>
      </c>
      <c r="D7" s="13" t="s">
        <v>40</v>
      </c>
      <c r="E7" s="13" t="s">
        <v>135</v>
      </c>
      <c r="F7" s="13" t="s">
        <v>81</v>
      </c>
      <c r="G7" s="18" t="s">
        <v>25</v>
      </c>
      <c r="H7" s="17" t="s">
        <v>25</v>
      </c>
      <c r="I7" s="17" t="s">
        <v>26</v>
      </c>
      <c r="J7" s="14"/>
      <c r="K7" s="14" t="s">
        <v>28</v>
      </c>
      <c r="L7" s="27">
        <v>24</v>
      </c>
      <c r="M7" s="14" t="s">
        <v>82</v>
      </c>
      <c r="N7" s="14" t="str">
        <f>"3353,8317"</f>
        <v>3353,8317</v>
      </c>
      <c r="O7" s="13"/>
    </row>
    <row r="8" spans="1:15">
      <c r="B8" s="5" t="s">
        <v>21</v>
      </c>
    </row>
    <row r="9" spans="1:15">
      <c r="B9" s="5" t="s">
        <v>21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Лист34"/>
  <dimension ref="A1:M10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8.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17.332031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7.5" style="6" bestFit="1" customWidth="1"/>
    <col min="13" max="13" width="22.33203125" style="5" customWidth="1"/>
    <col min="14" max="16384" width="9.1640625" style="3"/>
  </cols>
  <sheetData>
    <row r="1" spans="1:13" s="2" customFormat="1" ht="29" customHeight="1">
      <c r="A1" s="34" t="s">
        <v>118</v>
      </c>
      <c r="B1" s="35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2" customHeight="1" thickBot="1">
      <c r="A2" s="38"/>
      <c r="B2" s="39"/>
      <c r="C2" s="40"/>
      <c r="D2" s="40"/>
      <c r="E2" s="40"/>
      <c r="F2" s="40"/>
      <c r="G2" s="40"/>
      <c r="H2" s="40"/>
      <c r="I2" s="40"/>
      <c r="J2" s="40"/>
      <c r="K2" s="40"/>
      <c r="L2" s="40"/>
      <c r="M2" s="41"/>
    </row>
    <row r="3" spans="1:13" s="1" customFormat="1" ht="12.75" customHeight="1">
      <c r="A3" s="42" t="s">
        <v>130</v>
      </c>
      <c r="B3" s="46" t="s">
        <v>0</v>
      </c>
      <c r="C3" s="44" t="s">
        <v>133</v>
      </c>
      <c r="D3" s="44" t="s">
        <v>9</v>
      </c>
      <c r="E3" s="28" t="s">
        <v>131</v>
      </c>
      <c r="F3" s="28" t="s">
        <v>6</v>
      </c>
      <c r="G3" s="28" t="s">
        <v>76</v>
      </c>
      <c r="H3" s="28"/>
      <c r="I3" s="28"/>
      <c r="J3" s="28"/>
      <c r="K3" s="28" t="s">
        <v>53</v>
      </c>
      <c r="L3" s="28" t="s">
        <v>3</v>
      </c>
      <c r="M3" s="30" t="s">
        <v>2</v>
      </c>
    </row>
    <row r="4" spans="1:13" s="1" customFormat="1" ht="21" customHeight="1" thickBot="1">
      <c r="A4" s="43"/>
      <c r="B4" s="47"/>
      <c r="C4" s="29"/>
      <c r="D4" s="29"/>
      <c r="E4" s="29"/>
      <c r="F4" s="29"/>
      <c r="G4" s="4">
        <v>1</v>
      </c>
      <c r="H4" s="4">
        <v>2</v>
      </c>
      <c r="I4" s="4">
        <v>3</v>
      </c>
      <c r="J4" s="4" t="s">
        <v>4</v>
      </c>
      <c r="K4" s="29"/>
      <c r="L4" s="29"/>
      <c r="M4" s="31"/>
    </row>
    <row r="5" spans="1:13" ht="16">
      <c r="A5" s="32" t="s">
        <v>34</v>
      </c>
      <c r="B5" s="32"/>
      <c r="C5" s="33"/>
      <c r="D5" s="33"/>
      <c r="E5" s="33"/>
      <c r="F5" s="33"/>
      <c r="G5" s="33"/>
      <c r="H5" s="33"/>
      <c r="I5" s="33"/>
      <c r="J5" s="33"/>
    </row>
    <row r="6" spans="1:13">
      <c r="A6" s="8" t="s">
        <v>20</v>
      </c>
      <c r="B6" s="7" t="s">
        <v>77</v>
      </c>
      <c r="C6" s="7" t="s">
        <v>78</v>
      </c>
      <c r="D6" s="7" t="s">
        <v>79</v>
      </c>
      <c r="E6" s="7" t="s">
        <v>132</v>
      </c>
      <c r="F6" s="7" t="s">
        <v>50</v>
      </c>
      <c r="G6" s="9" t="s">
        <v>18</v>
      </c>
      <c r="H6" s="9" t="s">
        <v>23</v>
      </c>
      <c r="I6" s="9" t="s">
        <v>19</v>
      </c>
      <c r="J6" s="8"/>
      <c r="K6" s="8" t="str">
        <f>"112,5"</f>
        <v>112,5</v>
      </c>
      <c r="L6" s="8" t="str">
        <f>"68,5237"</f>
        <v>68,5237</v>
      </c>
      <c r="M6" s="7"/>
    </row>
    <row r="7" spans="1:13">
      <c r="B7" s="5" t="s">
        <v>21</v>
      </c>
    </row>
    <row r="8" spans="1:13" ht="16">
      <c r="A8" s="45" t="s">
        <v>47</v>
      </c>
      <c r="B8" s="45"/>
      <c r="C8" s="45"/>
      <c r="D8" s="45"/>
      <c r="E8" s="45"/>
      <c r="F8" s="45"/>
      <c r="G8" s="45"/>
      <c r="H8" s="45"/>
      <c r="I8" s="45"/>
      <c r="J8" s="45"/>
    </row>
    <row r="9" spans="1:13">
      <c r="A9" s="8" t="s">
        <v>20</v>
      </c>
      <c r="B9" s="7" t="s">
        <v>108</v>
      </c>
      <c r="C9" s="7" t="s">
        <v>109</v>
      </c>
      <c r="D9" s="7" t="s">
        <v>110</v>
      </c>
      <c r="E9" s="7" t="s">
        <v>132</v>
      </c>
      <c r="F9" s="7" t="s">
        <v>112</v>
      </c>
      <c r="G9" s="9" t="s">
        <v>12</v>
      </c>
      <c r="H9" s="10" t="s">
        <v>18</v>
      </c>
      <c r="I9" s="9" t="s">
        <v>18</v>
      </c>
      <c r="J9" s="8"/>
      <c r="K9" s="8" t="str">
        <f>"105,0"</f>
        <v>105,0</v>
      </c>
      <c r="L9" s="8" t="str">
        <f>"61,8450"</f>
        <v>61,8450</v>
      </c>
      <c r="M9" s="7"/>
    </row>
    <row r="10" spans="1:13">
      <c r="B10" s="5" t="s">
        <v>21</v>
      </c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Лист40"/>
  <dimension ref="A1:M8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9.66406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19.6640625" style="5" customWidth="1"/>
    <col min="14" max="16384" width="9.1640625" style="3"/>
  </cols>
  <sheetData>
    <row r="1" spans="1:13" s="2" customFormat="1" ht="29" customHeight="1">
      <c r="A1" s="34" t="s">
        <v>119</v>
      </c>
      <c r="B1" s="35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2" customHeight="1" thickBot="1">
      <c r="A2" s="38"/>
      <c r="B2" s="39"/>
      <c r="C2" s="40"/>
      <c r="D2" s="40"/>
      <c r="E2" s="40"/>
      <c r="F2" s="40"/>
      <c r="G2" s="40"/>
      <c r="H2" s="40"/>
      <c r="I2" s="40"/>
      <c r="J2" s="40"/>
      <c r="K2" s="40"/>
      <c r="L2" s="40"/>
      <c r="M2" s="41"/>
    </row>
    <row r="3" spans="1:13" s="1" customFormat="1" ht="12.75" customHeight="1">
      <c r="A3" s="42" t="s">
        <v>130</v>
      </c>
      <c r="B3" s="46" t="s">
        <v>0</v>
      </c>
      <c r="C3" s="44" t="s">
        <v>133</v>
      </c>
      <c r="D3" s="44" t="s">
        <v>9</v>
      </c>
      <c r="E3" s="28" t="s">
        <v>131</v>
      </c>
      <c r="F3" s="28" t="s">
        <v>6</v>
      </c>
      <c r="G3" s="28" t="s">
        <v>10</v>
      </c>
      <c r="H3" s="28"/>
      <c r="I3" s="28"/>
      <c r="J3" s="28"/>
      <c r="K3" s="28" t="s">
        <v>53</v>
      </c>
      <c r="L3" s="28" t="s">
        <v>3</v>
      </c>
      <c r="M3" s="30" t="s">
        <v>2</v>
      </c>
    </row>
    <row r="4" spans="1:13" s="1" customFormat="1" ht="21" customHeight="1" thickBot="1">
      <c r="A4" s="43"/>
      <c r="B4" s="47"/>
      <c r="C4" s="29"/>
      <c r="D4" s="29"/>
      <c r="E4" s="29"/>
      <c r="F4" s="29"/>
      <c r="G4" s="4">
        <v>1</v>
      </c>
      <c r="H4" s="4">
        <v>2</v>
      </c>
      <c r="I4" s="4">
        <v>3</v>
      </c>
      <c r="J4" s="4" t="s">
        <v>4</v>
      </c>
      <c r="K4" s="29"/>
      <c r="L4" s="29"/>
      <c r="M4" s="31"/>
    </row>
    <row r="5" spans="1:13" ht="16">
      <c r="A5" s="32" t="s">
        <v>47</v>
      </c>
      <c r="B5" s="32"/>
      <c r="C5" s="33"/>
      <c r="D5" s="33"/>
      <c r="E5" s="33"/>
      <c r="F5" s="33"/>
      <c r="G5" s="33"/>
      <c r="H5" s="33"/>
      <c r="I5" s="33"/>
      <c r="J5" s="33"/>
    </row>
    <row r="6" spans="1:13">
      <c r="A6" s="8" t="s">
        <v>20</v>
      </c>
      <c r="B6" s="7" t="s">
        <v>97</v>
      </c>
      <c r="C6" s="7" t="s">
        <v>98</v>
      </c>
      <c r="D6" s="7" t="s">
        <v>99</v>
      </c>
      <c r="E6" s="7" t="s">
        <v>132</v>
      </c>
      <c r="F6" s="7" t="s">
        <v>100</v>
      </c>
      <c r="G6" s="9" t="s">
        <v>30</v>
      </c>
      <c r="H6" s="9" t="s">
        <v>17</v>
      </c>
      <c r="I6" s="9" t="s">
        <v>43</v>
      </c>
      <c r="J6" s="8"/>
      <c r="K6" s="8" t="str">
        <f>"190,0"</f>
        <v>190,0</v>
      </c>
      <c r="L6" s="8" t="str">
        <f>"112,7270"</f>
        <v>112,7270</v>
      </c>
      <c r="M6" s="7"/>
    </row>
    <row r="7" spans="1:13">
      <c r="B7" s="5" t="s">
        <v>21</v>
      </c>
    </row>
    <row r="8" spans="1:13">
      <c r="B8" s="5" t="s">
        <v>21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43"/>
  <dimension ref="A1:O7"/>
  <sheetViews>
    <sheetView tabSelected="1" workbookViewId="0">
      <selection sqref="A1:O2"/>
    </sheetView>
  </sheetViews>
  <sheetFormatPr baseColWidth="10" defaultColWidth="9.1640625" defaultRowHeight="13"/>
  <cols>
    <col min="1" max="1" width="7.5" style="5" bestFit="1" customWidth="1"/>
    <col min="2" max="2" width="1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9.6640625" style="5" bestFit="1" customWidth="1"/>
    <col min="7" max="9" width="5.5" style="6" customWidth="1"/>
    <col min="10" max="10" width="4.83203125" style="6" customWidth="1"/>
    <col min="11" max="11" width="14" style="6" customWidth="1"/>
    <col min="12" max="12" width="13.5" style="25" customWidth="1"/>
    <col min="13" max="13" width="7.83203125" style="6" bestFit="1" customWidth="1"/>
    <col min="14" max="14" width="10.5" style="6" bestFit="1" customWidth="1"/>
    <col min="15" max="15" width="21" style="5" customWidth="1"/>
    <col min="16" max="16384" width="9.1640625" style="3"/>
  </cols>
  <sheetData>
    <row r="1" spans="1:15" s="2" customFormat="1" ht="29" customHeight="1">
      <c r="A1" s="34" t="s">
        <v>120</v>
      </c>
      <c r="B1" s="35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7"/>
    </row>
    <row r="2" spans="1:15" s="2" customFormat="1" ht="62" customHeight="1" thickBot="1">
      <c r="A2" s="38"/>
      <c r="B2" s="39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1"/>
    </row>
    <row r="3" spans="1:15" s="1" customFormat="1" ht="12.75" customHeight="1">
      <c r="A3" s="42" t="s">
        <v>130</v>
      </c>
      <c r="B3" s="46" t="s">
        <v>0</v>
      </c>
      <c r="C3" s="44" t="s">
        <v>5</v>
      </c>
      <c r="D3" s="44" t="s">
        <v>9</v>
      </c>
      <c r="E3" s="28" t="s">
        <v>131</v>
      </c>
      <c r="F3" s="28" t="s">
        <v>6</v>
      </c>
      <c r="G3" s="28" t="s">
        <v>111</v>
      </c>
      <c r="H3" s="28"/>
      <c r="I3" s="28"/>
      <c r="J3" s="28"/>
      <c r="K3" s="28"/>
      <c r="L3" s="28"/>
      <c r="M3" s="28" t="s">
        <v>1</v>
      </c>
      <c r="N3" s="28" t="s">
        <v>3</v>
      </c>
      <c r="O3" s="30" t="s">
        <v>2</v>
      </c>
    </row>
    <row r="4" spans="1:15" s="1" customFormat="1" ht="21" customHeight="1" thickBot="1">
      <c r="A4" s="43"/>
      <c r="B4" s="47"/>
      <c r="C4" s="29"/>
      <c r="D4" s="29"/>
      <c r="E4" s="29"/>
      <c r="F4" s="29"/>
      <c r="G4" s="4">
        <v>1</v>
      </c>
      <c r="H4" s="4">
        <v>2</v>
      </c>
      <c r="I4" s="4">
        <v>3</v>
      </c>
      <c r="J4" s="4" t="s">
        <v>4</v>
      </c>
      <c r="K4" s="4" t="s">
        <v>7</v>
      </c>
      <c r="L4" s="24" t="s">
        <v>8</v>
      </c>
      <c r="M4" s="29"/>
      <c r="N4" s="29"/>
      <c r="O4" s="31"/>
    </row>
    <row r="5" spans="1:15" ht="16">
      <c r="A5" s="32" t="s">
        <v>47</v>
      </c>
      <c r="B5" s="32"/>
      <c r="C5" s="33"/>
      <c r="D5" s="33"/>
      <c r="E5" s="33"/>
      <c r="F5" s="33"/>
      <c r="G5" s="33"/>
      <c r="H5" s="33"/>
      <c r="I5" s="33"/>
      <c r="J5" s="33"/>
      <c r="K5" s="33"/>
      <c r="L5" s="33"/>
    </row>
    <row r="6" spans="1:15">
      <c r="A6" s="8" t="s">
        <v>20</v>
      </c>
      <c r="B6" s="7" t="s">
        <v>97</v>
      </c>
      <c r="C6" s="7" t="s">
        <v>98</v>
      </c>
      <c r="D6" s="7" t="s">
        <v>99</v>
      </c>
      <c r="E6" s="7" t="s">
        <v>132</v>
      </c>
      <c r="F6" s="7" t="s">
        <v>100</v>
      </c>
      <c r="G6" s="9" t="s">
        <v>41</v>
      </c>
      <c r="H6" s="9" t="s">
        <v>36</v>
      </c>
      <c r="I6" s="9" t="s">
        <v>46</v>
      </c>
      <c r="J6" s="8"/>
      <c r="K6" s="8" t="s">
        <v>13</v>
      </c>
      <c r="L6" s="23">
        <v>25</v>
      </c>
      <c r="M6" s="8" t="str">
        <f>"295,0"</f>
        <v>295,0</v>
      </c>
      <c r="N6" s="8" t="str">
        <f>"11068,7528"</f>
        <v>11068,7528</v>
      </c>
      <c r="O6" s="7"/>
    </row>
    <row r="7" spans="1:15">
      <c r="B7" s="5" t="s">
        <v>21</v>
      </c>
    </row>
  </sheetData>
  <mergeCells count="13">
    <mergeCell ref="A5:L5"/>
    <mergeCell ref="B3:B4"/>
    <mergeCell ref="A1:O2"/>
    <mergeCell ref="A3:A4"/>
    <mergeCell ref="C3:C4"/>
    <mergeCell ref="D3:D4"/>
    <mergeCell ref="E3:E4"/>
    <mergeCell ref="F3:F4"/>
    <mergeCell ref="G3:J3"/>
    <mergeCell ref="K3:L3"/>
    <mergeCell ref="M3:M4"/>
    <mergeCell ref="N3:N4"/>
    <mergeCell ref="O3:O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ФЖД ЖД Любители</vt:lpstr>
      <vt:lpstr>ФЖД ЖД Софт однослой ДК</vt:lpstr>
      <vt:lpstr>ФЖД Софт однослой жим на макс.</vt:lpstr>
      <vt:lpstr>ФЖД Софт многослой жим на макс.</vt:lpstr>
      <vt:lpstr>ФЖД Армейский жим на макс ДК</vt:lpstr>
      <vt:lpstr>Армейский жим на макс</vt:lpstr>
      <vt:lpstr>ФЖД Военный жим на макс.</vt:lpstr>
      <vt:lpstr>ФЖД тяговое двоеборье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2021-03-29T18:03:33Z</dcterms:modified>
</cp:coreProperties>
</file>