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Ноябрь/"/>
    </mc:Choice>
  </mc:AlternateContent>
  <xr:revisionPtr revIDLastSave="0" documentId="13_ncr:1_{0993A2EA-8139-C647-946E-9AFFD235B1D1}" xr6:coauthVersionLast="45" xr6:coauthVersionMax="45" xr10:uidLastSave="{00000000-0000-0000-0000-000000000000}"/>
  <bookViews>
    <workbookView xWindow="480" yWindow="460" windowWidth="27880" windowHeight="16080" firstSheet="4" activeTab="9" xr2:uid="{00000000-000D-0000-FFFF-FFFF00000000}"/>
  </bookViews>
  <sheets>
    <sheet name="GPA ПЛ без экипировки ДК" sheetId="5" r:id="rId1"/>
    <sheet name="GPA ПЛ без экипировки" sheetId="10" r:id="rId2"/>
    <sheet name="GPA ПЛ в бинтах" sheetId="6" r:id="rId3"/>
    <sheet name="GPA Присед без экипировки ДК" sheetId="22" r:id="rId4"/>
    <sheet name="GPA Жим без экипировки ДК" sheetId="12" r:id="rId5"/>
    <sheet name="GPA Жим без экипировки" sheetId="11" r:id="rId6"/>
    <sheet name="GPA Тяга без экипировки ДК" sheetId="16" r:id="rId7"/>
    <sheet name="СПР Пауэрспорт ДК" sheetId="38" r:id="rId8"/>
    <sheet name="СПР Жим стоя ДК" sheetId="34" r:id="rId9"/>
    <sheet name="СПР Подъем на бицепс ДК" sheetId="36" r:id="rId10"/>
  </sheets>
  <definedNames>
    <definedName name="_FilterDatabase" localSheetId="0" hidden="1">'GPA ПЛ без экипировки ДК'!$A$1:$S$3</definedName>
  </definedNames>
  <calcPr calcId="191029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7" i="38" l="1"/>
  <c r="O7" i="38"/>
  <c r="P6" i="38"/>
  <c r="O6" i="38"/>
  <c r="L16" i="36"/>
  <c r="K16" i="36"/>
  <c r="L15" i="36"/>
  <c r="K15" i="36"/>
  <c r="L12" i="36"/>
  <c r="K12" i="36"/>
  <c r="L9" i="36"/>
  <c r="K9" i="36"/>
  <c r="L6" i="36"/>
  <c r="K6" i="36"/>
  <c r="L6" i="34"/>
  <c r="K6" i="34"/>
  <c r="L9" i="22"/>
  <c r="K9" i="22"/>
  <c r="L6" i="22"/>
  <c r="K6" i="22"/>
  <c r="L9" i="16"/>
  <c r="K9" i="16"/>
  <c r="L6" i="16"/>
  <c r="K6" i="16"/>
  <c r="L28" i="12"/>
  <c r="K28" i="12"/>
  <c r="L25" i="12"/>
  <c r="K25" i="12"/>
  <c r="L24" i="12"/>
  <c r="K24" i="12"/>
  <c r="L21" i="12"/>
  <c r="K21" i="12"/>
  <c r="L20" i="12"/>
  <c r="K20" i="12"/>
  <c r="L19" i="12"/>
  <c r="K19" i="12"/>
  <c r="L16" i="12"/>
  <c r="K16" i="12"/>
  <c r="L13" i="12"/>
  <c r="K13" i="12"/>
  <c r="L10" i="12"/>
  <c r="K10" i="12"/>
  <c r="L7" i="12"/>
  <c r="K7" i="12"/>
  <c r="L6" i="12"/>
  <c r="K6" i="12"/>
  <c r="L27" i="11"/>
  <c r="K27" i="11"/>
  <c r="L26" i="11"/>
  <c r="K26" i="11"/>
  <c r="L23" i="11"/>
  <c r="K23" i="11"/>
  <c r="L20" i="11"/>
  <c r="K20" i="11"/>
  <c r="L17" i="11"/>
  <c r="K17" i="11"/>
  <c r="L14" i="11"/>
  <c r="K14" i="11"/>
  <c r="L11" i="11"/>
  <c r="K11" i="11"/>
  <c r="L10" i="11"/>
  <c r="K10" i="11"/>
  <c r="L9" i="11"/>
  <c r="K9" i="11"/>
  <c r="L6" i="11"/>
  <c r="K6" i="11"/>
  <c r="T6" i="10"/>
  <c r="S6" i="10"/>
  <c r="T10" i="6"/>
  <c r="S10" i="6"/>
  <c r="T7" i="6"/>
  <c r="S7" i="6"/>
  <c r="T6" i="6"/>
  <c r="S6" i="6"/>
  <c r="T15" i="5"/>
  <c r="S15" i="5"/>
  <c r="T12" i="5"/>
  <c r="S12" i="5"/>
  <c r="T9" i="5"/>
  <c r="S9" i="5"/>
  <c r="T6" i="5"/>
  <c r="S6" i="5"/>
</calcChain>
</file>

<file path=xl/sharedStrings.xml><?xml version="1.0" encoding="utf-8"?>
<sst xmlns="http://schemas.openxmlformats.org/spreadsheetml/2006/main" count="723" uniqueCount="236">
  <si>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</si>
  <si>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</si>
  <si>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</si>
  <si>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</si>
  <si>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</si>
  <si>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</si>
  <si>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</si>
  <si>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>Приседание</t>
  </si>
  <si>
    <t>Жим лёжа</t>
  </si>
  <si>
    <t>Становая тяга</t>
  </si>
  <si>
    <t>ВЕСОВАЯ КАТЕГОРИЯ   60</t>
  </si>
  <si>
    <t>Галкина Нина</t>
  </si>
  <si>
    <t>Открытая (02.04.1988)/33</t>
  </si>
  <si>
    <t>59,50</t>
  </si>
  <si>
    <t xml:space="preserve">Череповец/Вологодская область </t>
  </si>
  <si>
    <t>90,0</t>
  </si>
  <si>
    <t>95,0</t>
  </si>
  <si>
    <t>40,0</t>
  </si>
  <si>
    <t>45,0</t>
  </si>
  <si>
    <t>47,5</t>
  </si>
  <si>
    <t>100,0</t>
  </si>
  <si>
    <t>112,5</t>
  </si>
  <si>
    <t xml:space="preserve">Калачев А. </t>
  </si>
  <si>
    <t>ВЕСОВАЯ КАТЕГОРИЯ   67.5</t>
  </si>
  <si>
    <t>Минкин Александр</t>
  </si>
  <si>
    <t>Открытая (15.07.1995)/26</t>
  </si>
  <si>
    <t>66,00</t>
  </si>
  <si>
    <t xml:space="preserve">Вологда/Вологодская область </t>
  </si>
  <si>
    <t>115,0</t>
  </si>
  <si>
    <t>105,0</t>
  </si>
  <si>
    <t>155,0</t>
  </si>
  <si>
    <t>165,0</t>
  </si>
  <si>
    <t>170,0</t>
  </si>
  <si>
    <t>ВЕСОВАЯ КАТЕГОРИЯ   82.5</t>
  </si>
  <si>
    <t>Шубник Андрей</t>
  </si>
  <si>
    <t>Открытая (03.09.1988)/33</t>
  </si>
  <si>
    <t>77,70</t>
  </si>
  <si>
    <t>110,0</t>
  </si>
  <si>
    <t>117,5</t>
  </si>
  <si>
    <t>80,0</t>
  </si>
  <si>
    <t>97,5</t>
  </si>
  <si>
    <t>130,0</t>
  </si>
  <si>
    <t>140,0</t>
  </si>
  <si>
    <t>150,0</t>
  </si>
  <si>
    <t>ВЕСОВАЯ КАТЕГОРИЯ   90</t>
  </si>
  <si>
    <t>Новожилов Николай</t>
  </si>
  <si>
    <t>Открытая (19.05.1982)/39</t>
  </si>
  <si>
    <t>87,50</t>
  </si>
  <si>
    <t>180,0</t>
  </si>
  <si>
    <t>125,0</t>
  </si>
  <si>
    <t>135,0</t>
  </si>
  <si>
    <t>137,5</t>
  </si>
  <si>
    <t>200,0</t>
  </si>
  <si>
    <t>210,0</t>
  </si>
  <si>
    <t>217,5</t>
  </si>
  <si>
    <t>1</t>
  </si>
  <si>
    <t/>
  </si>
  <si>
    <t>Шишкин Даниил</t>
  </si>
  <si>
    <t>83,70</t>
  </si>
  <si>
    <t>172,5</t>
  </si>
  <si>
    <t>122,5</t>
  </si>
  <si>
    <t>225,0</t>
  </si>
  <si>
    <t>232,5</t>
  </si>
  <si>
    <t>Зайков Дмитрий</t>
  </si>
  <si>
    <t>Открытая (24.08.1991)/30</t>
  </si>
  <si>
    <t>85,50</t>
  </si>
  <si>
    <t>215,0</t>
  </si>
  <si>
    <t>175,0</t>
  </si>
  <si>
    <t>190,0</t>
  </si>
  <si>
    <t>240,0</t>
  </si>
  <si>
    <t>257,5</t>
  </si>
  <si>
    <t>265,0</t>
  </si>
  <si>
    <t>ВЕСОВАЯ КАТЕГОРИЯ   110</t>
  </si>
  <si>
    <t>Вдовин Сергей</t>
  </si>
  <si>
    <t>Мастера 40-49 (13.03.1973)/48</t>
  </si>
  <si>
    <t>106,80</t>
  </si>
  <si>
    <t xml:space="preserve">Пестово/Новгородская область </t>
  </si>
  <si>
    <t>230,0</t>
  </si>
  <si>
    <t>245,0</t>
  </si>
  <si>
    <t>160,0</t>
  </si>
  <si>
    <t>220,0</t>
  </si>
  <si>
    <t>ВЕСОВАЯ КАТЕГОРИЯ   52</t>
  </si>
  <si>
    <t>Вихарева Арина</t>
  </si>
  <si>
    <t>Открытая (27.09.1984)/37</t>
  </si>
  <si>
    <t>48,80</t>
  </si>
  <si>
    <t>60,0</t>
  </si>
  <si>
    <t>65,0</t>
  </si>
  <si>
    <t>70,0</t>
  </si>
  <si>
    <t>37,5</t>
  </si>
  <si>
    <t>75,0</t>
  </si>
  <si>
    <t>185,0</t>
  </si>
  <si>
    <t>ВЕСОВАЯ КАТЕГОРИЯ   48</t>
  </si>
  <si>
    <t>Матюхина Екатерина</t>
  </si>
  <si>
    <t>Открытая (20.05.1990)/31</t>
  </si>
  <si>
    <t>48,00</t>
  </si>
  <si>
    <t>55,0</t>
  </si>
  <si>
    <t>Тихомиров Максим</t>
  </si>
  <si>
    <t>51,50</t>
  </si>
  <si>
    <t>35,0</t>
  </si>
  <si>
    <t>Солнцев Савва</t>
  </si>
  <si>
    <t>28,50</t>
  </si>
  <si>
    <t>20,0</t>
  </si>
  <si>
    <t>22,5</t>
  </si>
  <si>
    <t>25,0</t>
  </si>
  <si>
    <t>Соколов Максим</t>
  </si>
  <si>
    <t>36,70</t>
  </si>
  <si>
    <t>27,5</t>
  </si>
  <si>
    <t>30,0</t>
  </si>
  <si>
    <t>Соловьев Максим</t>
  </si>
  <si>
    <t>60,90</t>
  </si>
  <si>
    <t>52,5</t>
  </si>
  <si>
    <t>ВЕСОВАЯ КАТЕГОРИЯ   75</t>
  </si>
  <si>
    <t>Медведев Дмитрий</t>
  </si>
  <si>
    <t>74,30</t>
  </si>
  <si>
    <t>72,5</t>
  </si>
  <si>
    <t>Протасов Сергей</t>
  </si>
  <si>
    <t>Открытая (22.06.1982)/39</t>
  </si>
  <si>
    <t>88,60</t>
  </si>
  <si>
    <t>142,5</t>
  </si>
  <si>
    <t>145,0</t>
  </si>
  <si>
    <t>ВЕСОВАЯ КАТЕГОРИЯ   100</t>
  </si>
  <si>
    <t>Иванов Николай</t>
  </si>
  <si>
    <t>Открытая (04.03.1974)/47</t>
  </si>
  <si>
    <t>93,20</t>
  </si>
  <si>
    <t>195,0</t>
  </si>
  <si>
    <t xml:space="preserve">Тепляков Д. </t>
  </si>
  <si>
    <t>Фомичев Андрей</t>
  </si>
  <si>
    <t>Открытая (16.12.1988)/32</t>
  </si>
  <si>
    <t>102,80</t>
  </si>
  <si>
    <t>147,5</t>
  </si>
  <si>
    <t>Солнцев Виктор</t>
  </si>
  <si>
    <t>Мастера 60-69 (02.02.1957)/64</t>
  </si>
  <si>
    <t>108,00</t>
  </si>
  <si>
    <t>102,5</t>
  </si>
  <si>
    <t>Результат</t>
  </si>
  <si>
    <t>2</t>
  </si>
  <si>
    <t>Садовникова Юлия</t>
  </si>
  <si>
    <t>Открытая (26.06.1983)/38</t>
  </si>
  <si>
    <t>58,40</t>
  </si>
  <si>
    <t>ВЕСОВАЯ КАТЕГОРИЯ   56</t>
  </si>
  <si>
    <t>Железов Никита</t>
  </si>
  <si>
    <t>53,10</t>
  </si>
  <si>
    <t>62,5</t>
  </si>
  <si>
    <t>Плех Владимир</t>
  </si>
  <si>
    <t>63,20</t>
  </si>
  <si>
    <t>87,5</t>
  </si>
  <si>
    <t>Бородин Николай</t>
  </si>
  <si>
    <t>Открытая (22.01.1985)/36</t>
  </si>
  <si>
    <t>80,00</t>
  </si>
  <si>
    <t>Симанов Павел</t>
  </si>
  <si>
    <t>Открытая (01.08.1992)/29</t>
  </si>
  <si>
    <t>88,50</t>
  </si>
  <si>
    <t>167,5</t>
  </si>
  <si>
    <t>Зеленков Михаил</t>
  </si>
  <si>
    <t>Открытая (27.01.1991)/30</t>
  </si>
  <si>
    <t>86,60</t>
  </si>
  <si>
    <t>Прохоров Александр</t>
  </si>
  <si>
    <t>Открытая (07.05.1986)/35</t>
  </si>
  <si>
    <t>88,90</t>
  </si>
  <si>
    <t>120,0</t>
  </si>
  <si>
    <t>132,5</t>
  </si>
  <si>
    <t>Вдовин Никита</t>
  </si>
  <si>
    <t>100,00</t>
  </si>
  <si>
    <t>152,5</t>
  </si>
  <si>
    <t>Анисимов Игорь</t>
  </si>
  <si>
    <t>Открытая (23.12.1976)/44</t>
  </si>
  <si>
    <t>99,00</t>
  </si>
  <si>
    <t>162,5</t>
  </si>
  <si>
    <t>Мареев Кирилл</t>
  </si>
  <si>
    <t>107,30</t>
  </si>
  <si>
    <t>3</t>
  </si>
  <si>
    <t>ВЕСОВАЯ КАТЕГОРИЯ   44</t>
  </si>
  <si>
    <t>Открытая (17.12.1989)/31</t>
  </si>
  <si>
    <t>44,00</t>
  </si>
  <si>
    <t>67,5</t>
  </si>
  <si>
    <t>Калачев Александр</t>
  </si>
  <si>
    <t>Открытая (07.05.1993)/28</t>
  </si>
  <si>
    <t>50,0</t>
  </si>
  <si>
    <t>Немтырев Иван</t>
  </si>
  <si>
    <t>Открытая (04.03.1982)/39</t>
  </si>
  <si>
    <t>79,80</t>
  </si>
  <si>
    <t>77,5</t>
  </si>
  <si>
    <t xml:space="preserve">Папушой В. </t>
  </si>
  <si>
    <t>Кузьмин Арсений</t>
  </si>
  <si>
    <t>Открытая (25.10.1988)/33</t>
  </si>
  <si>
    <t>73,10</t>
  </si>
  <si>
    <t>Никанов Алексей</t>
  </si>
  <si>
    <t>Открытая (09.05.1990)/31</t>
  </si>
  <si>
    <t>88,30</t>
  </si>
  <si>
    <t>57,5</t>
  </si>
  <si>
    <t>Белый Макар</t>
  </si>
  <si>
    <t>85,90</t>
  </si>
  <si>
    <t xml:space="preserve">Красногорск/Московская область </t>
  </si>
  <si>
    <t>Ветошкин Лука</t>
  </si>
  <si>
    <t>86,30</t>
  </si>
  <si>
    <t xml:space="preserve">Якушевич А. </t>
  </si>
  <si>
    <t xml:space="preserve">Вдовин С. </t>
  </si>
  <si>
    <t xml:space="preserve"> Вдовин С. </t>
  </si>
  <si>
    <t>Открытый мастерский турнир "Сила севера''
СПР Пауэрспорт ДК
Череповец/Вологодская область, 13 ноября 2021 года</t>
  </si>
  <si>
    <t>Открытый мастерский турнир "Сила севера''
СПР Строгий подъем штанги на бицепс ДК
Череповец/Вологодская область, 13 ноября 2021 года</t>
  </si>
  <si>
    <t>Открытый мастерский турнир "Сила севера''
СПР Жим штанги стоя ДК
Череповец/Вологодская область, 13 ноября 2021 года</t>
  </si>
  <si>
    <t>Юноши 13-19 (15.01.2002)/19</t>
  </si>
  <si>
    <t>Юноши 13-19 (15.11.2001)/19</t>
  </si>
  <si>
    <t>Юноши 13-15 (30.01.2008)/13</t>
  </si>
  <si>
    <t>Юноши 13-15 (30.04.2006)/15</t>
  </si>
  <si>
    <t>Юноши 18-19 (15.05.2003)/18</t>
  </si>
  <si>
    <t>Юниоры 20-23 (20.09.1998)/23</t>
  </si>
  <si>
    <t>Юноши 13-15 (30.11.2007)/13</t>
  </si>
  <si>
    <t>Юноши 13-15 (18.12.2012)/8</t>
  </si>
  <si>
    <t>Юноши 18-19 (12.05.2007)/14</t>
  </si>
  <si>
    <t>Юноши 13-15 (19.05.2008)/13</t>
  </si>
  <si>
    <t>Юниоры 20-23 (12.11.1999)/22</t>
  </si>
  <si>
    <t>Жунина Екатерина</t>
  </si>
  <si>
    <t xml:space="preserve">Матюхина Е. </t>
  </si>
  <si>
    <t xml:space="preserve">Анисимов И. </t>
  </si>
  <si>
    <t>Чагода/Вологодская область</t>
  </si>
  <si>
    <t>Юноши 13-15 (31.05.2006)/15</t>
  </si>
  <si>
    <t>Открытый мастерский турнир "Сила севера''
GPA Присед без экипировки ДК
Череповец/Вологодская область, 13 ноября 2021 года</t>
  </si>
  <si>
    <t>Открытый мастерский турнир "Сила севера''
GPA Становая тяга без экипировки ДК
Череповец/Вологодская область, 13 ноября 2021 года</t>
  </si>
  <si>
    <t>Открытый мастерский турнир "Сила севера''
GPA Жим лежа без экипировки ДК
Череповец/Вологодская область, 13 ноября 2021 года</t>
  </si>
  <si>
    <t>Открытый мастерский турнир "Сила севера''
GPA Жим лежа без экипировки
Череповец/Вологодская область, 13 ноября 2021 года</t>
  </si>
  <si>
    <t>Открытый мастерский турнир "Сила севера''
GPA Пауэрлифтинг без экипировки
Череповец/Вологодская область, 13 ноября 2021 года</t>
  </si>
  <si>
    <t>Открытый мастерский турнир "Сила севера''
GPA Пауэрлифтинг в бинтах
Череповец/Вологодская область, 13 ноября 2021 года</t>
  </si>
  <si>
    <t>Открытый мастерский турнир "Сила севера''
GPA Пауэрлифтинг без экипировки ДК
Череповец/Вологодская область, 13 ноября 2021 года</t>
  </si>
  <si>
    <t>Жим</t>
  </si>
  <si>
    <t>Тяга</t>
  </si>
  <si>
    <t>№</t>
  </si>
  <si>
    <t xml:space="preserve">
Дата рождения/Возраст</t>
  </si>
  <si>
    <t>Возрастная группа</t>
  </si>
  <si>
    <t>O</t>
  </si>
  <si>
    <t>J</t>
  </si>
  <si>
    <t>M1</t>
  </si>
  <si>
    <t>T</t>
  </si>
  <si>
    <t>T1</t>
  </si>
  <si>
    <t>T3</t>
  </si>
  <si>
    <t>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</si>
</sst>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5" fillId="0" borderId="17" xfId="0" applyNumberFormat="1" applyFon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49" fontId="0" fillId="0" borderId="17" xfId="0" applyNumberFormat="1" applyFill="1" applyBorder="1" applyAlignment="1">
      <alignment horizontal="center" vertical="center"/>
    </xf>
    <xf numFmtId="49" fontId="0" fillId="0" borderId="16" xfId="0" applyNumberFormat="1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/>
    </xf>
    <xf numFmtId="49" fontId="1" fillId="0" borderId="1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5">
    <pageSetUpPr fitToPage="1"/>
  </sheetPr>
  <dimension ref="A1:U22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8.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0.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18.33203125" style="5" bestFit="1" customWidth="1"/>
    <col min="22" max="16384" width="9.1640625" style="3"/>
  </cols>
  <sheetData>
    <row r="1" spans="1:21" s="2" customFormat="1" ht="29" customHeight="1">
      <c r="A1" s="36" t="s">
        <v>223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9"/>
    </row>
    <row r="2" spans="1:21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3"/>
    </row>
    <row r="3" spans="1:21" s="1" customFormat="1" ht="12.75" customHeight="1">
      <c r="A3" s="44" t="s">
        <v>226</v>
      </c>
      <c r="B3" s="32" t="s">
        <v>0</v>
      </c>
      <c r="C3" s="46" t="s">
        <v>227</v>
      </c>
      <c r="D3" s="46" t="s">
        <v>6</v>
      </c>
      <c r="E3" s="34" t="s">
        <v>228</v>
      </c>
      <c r="F3" s="34" t="s">
        <v>5</v>
      </c>
      <c r="G3" s="34" t="s">
        <v>7</v>
      </c>
      <c r="H3" s="34"/>
      <c r="I3" s="34"/>
      <c r="J3" s="34"/>
      <c r="K3" s="34" t="s">
        <v>8</v>
      </c>
      <c r="L3" s="34"/>
      <c r="M3" s="34"/>
      <c r="N3" s="34"/>
      <c r="O3" s="34" t="s">
        <v>9</v>
      </c>
      <c r="P3" s="34"/>
      <c r="Q3" s="34"/>
      <c r="R3" s="34"/>
      <c r="S3" s="34" t="s">
        <v>1</v>
      </c>
      <c r="T3" s="34" t="s">
        <v>3</v>
      </c>
      <c r="U3" s="47" t="s">
        <v>2</v>
      </c>
    </row>
    <row r="4" spans="1:21" s="1" customFormat="1" ht="21" customHeight="1" thickBot="1">
      <c r="A4" s="45"/>
      <c r="B4" s="33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5"/>
      <c r="T4" s="35"/>
      <c r="U4" s="48"/>
    </row>
    <row r="5" spans="1:21" ht="16">
      <c r="A5" s="29" t="s">
        <v>10</v>
      </c>
      <c r="B5" s="29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</row>
    <row r="6" spans="1:21">
      <c r="A6" s="8" t="s">
        <v>55</v>
      </c>
      <c r="B6" s="7" t="s">
        <v>11</v>
      </c>
      <c r="C6" s="7" t="s">
        <v>12</v>
      </c>
      <c r="D6" s="7" t="s">
        <v>13</v>
      </c>
      <c r="E6" s="7" t="s">
        <v>229</v>
      </c>
      <c r="F6" s="7" t="s">
        <v>14</v>
      </c>
      <c r="G6" s="9" t="s">
        <v>15</v>
      </c>
      <c r="H6" s="10" t="s">
        <v>15</v>
      </c>
      <c r="I6" s="10" t="s">
        <v>16</v>
      </c>
      <c r="J6" s="8"/>
      <c r="K6" s="10" t="s">
        <v>17</v>
      </c>
      <c r="L6" s="10" t="s">
        <v>18</v>
      </c>
      <c r="M6" s="10" t="s">
        <v>19</v>
      </c>
      <c r="N6" s="8"/>
      <c r="O6" s="9" t="s">
        <v>20</v>
      </c>
      <c r="P6" s="10" t="s">
        <v>20</v>
      </c>
      <c r="Q6" s="9" t="s">
        <v>21</v>
      </c>
      <c r="R6" s="8"/>
      <c r="S6" s="8" t="str">
        <f>"242,5"</f>
        <v>242,5</v>
      </c>
      <c r="T6" s="8" t="str">
        <f>"435,2875"</f>
        <v>435,2875</v>
      </c>
      <c r="U6" s="7" t="s">
        <v>22</v>
      </c>
    </row>
    <row r="7" spans="1:21">
      <c r="B7" s="5" t="s">
        <v>56</v>
      </c>
    </row>
    <row r="8" spans="1:21" ht="16">
      <c r="A8" s="31" t="s">
        <v>23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</row>
    <row r="9" spans="1:21">
      <c r="A9" s="8" t="s">
        <v>55</v>
      </c>
      <c r="B9" s="7" t="s">
        <v>24</v>
      </c>
      <c r="C9" s="7" t="s">
        <v>25</v>
      </c>
      <c r="D9" s="7" t="s">
        <v>26</v>
      </c>
      <c r="E9" s="7" t="s">
        <v>229</v>
      </c>
      <c r="F9" s="7" t="s">
        <v>27</v>
      </c>
      <c r="G9" s="10" t="s">
        <v>20</v>
      </c>
      <c r="H9" s="9" t="s">
        <v>21</v>
      </c>
      <c r="I9" s="9" t="s">
        <v>28</v>
      </c>
      <c r="J9" s="8"/>
      <c r="K9" s="10" t="s">
        <v>16</v>
      </c>
      <c r="L9" s="9" t="s">
        <v>29</v>
      </c>
      <c r="M9" s="9" t="s">
        <v>29</v>
      </c>
      <c r="N9" s="8"/>
      <c r="O9" s="10" t="s">
        <v>30</v>
      </c>
      <c r="P9" s="10" t="s">
        <v>31</v>
      </c>
      <c r="Q9" s="9" t="s">
        <v>32</v>
      </c>
      <c r="R9" s="8"/>
      <c r="S9" s="8" t="str">
        <f>"360,0"</f>
        <v>360,0</v>
      </c>
      <c r="T9" s="8" t="str">
        <f>"456,4800"</f>
        <v>456,4800</v>
      </c>
      <c r="U9" s="7"/>
    </row>
    <row r="10" spans="1:21">
      <c r="B10" s="5" t="s">
        <v>56</v>
      </c>
    </row>
    <row r="11" spans="1:21" ht="16">
      <c r="A11" s="31" t="s">
        <v>33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</row>
    <row r="12" spans="1:21">
      <c r="A12" s="8" t="s">
        <v>55</v>
      </c>
      <c r="B12" s="7" t="s">
        <v>34</v>
      </c>
      <c r="C12" s="7" t="s">
        <v>35</v>
      </c>
      <c r="D12" s="7" t="s">
        <v>36</v>
      </c>
      <c r="E12" s="7" t="s">
        <v>229</v>
      </c>
      <c r="F12" s="7" t="s">
        <v>27</v>
      </c>
      <c r="G12" s="10" t="s">
        <v>20</v>
      </c>
      <c r="H12" s="10" t="s">
        <v>37</v>
      </c>
      <c r="I12" s="10" t="s">
        <v>38</v>
      </c>
      <c r="J12" s="8"/>
      <c r="K12" s="10" t="s">
        <v>39</v>
      </c>
      <c r="L12" s="9" t="s">
        <v>40</v>
      </c>
      <c r="M12" s="9" t="s">
        <v>40</v>
      </c>
      <c r="N12" s="8"/>
      <c r="O12" s="10" t="s">
        <v>41</v>
      </c>
      <c r="P12" s="10" t="s">
        <v>42</v>
      </c>
      <c r="Q12" s="10" t="s">
        <v>43</v>
      </c>
      <c r="R12" s="8"/>
      <c r="S12" s="8" t="str">
        <f>"347,5"</f>
        <v>347,5</v>
      </c>
      <c r="T12" s="8" t="str">
        <f>"375,8560"</f>
        <v>375,8560</v>
      </c>
      <c r="U12" s="23" t="s">
        <v>195</v>
      </c>
    </row>
    <row r="13" spans="1:21">
      <c r="B13" s="5" t="s">
        <v>56</v>
      </c>
    </row>
    <row r="14" spans="1:21" ht="16">
      <c r="A14" s="31" t="s">
        <v>44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</row>
    <row r="15" spans="1:21">
      <c r="A15" s="8" t="s">
        <v>55</v>
      </c>
      <c r="B15" s="7" t="s">
        <v>45</v>
      </c>
      <c r="C15" s="7" t="s">
        <v>46</v>
      </c>
      <c r="D15" s="7" t="s">
        <v>47</v>
      </c>
      <c r="E15" s="7" t="s">
        <v>229</v>
      </c>
      <c r="F15" s="7" t="s">
        <v>27</v>
      </c>
      <c r="G15" s="10" t="s">
        <v>30</v>
      </c>
      <c r="H15" s="10" t="s">
        <v>31</v>
      </c>
      <c r="I15" s="9" t="s">
        <v>48</v>
      </c>
      <c r="J15" s="8"/>
      <c r="K15" s="10" t="s">
        <v>49</v>
      </c>
      <c r="L15" s="10" t="s">
        <v>50</v>
      </c>
      <c r="M15" s="10" t="s">
        <v>51</v>
      </c>
      <c r="N15" s="8"/>
      <c r="O15" s="10" t="s">
        <v>52</v>
      </c>
      <c r="P15" s="10" t="s">
        <v>53</v>
      </c>
      <c r="Q15" s="9" t="s">
        <v>54</v>
      </c>
      <c r="R15" s="8"/>
      <c r="S15" s="8" t="str">
        <f>"512,5"</f>
        <v>512,5</v>
      </c>
      <c r="T15" s="8" t="str">
        <f>"505,8375"</f>
        <v>505,8375</v>
      </c>
      <c r="U15" s="23" t="s">
        <v>195</v>
      </c>
    </row>
    <row r="16" spans="1:21">
      <c r="B16" s="5" t="s">
        <v>56</v>
      </c>
    </row>
    <row r="17" spans="2:21">
      <c r="B17" s="5" t="s">
        <v>56</v>
      </c>
      <c r="F17" s="6"/>
      <c r="T17" s="5"/>
      <c r="U17" s="3"/>
    </row>
    <row r="18" spans="2:21">
      <c r="B18" s="5" t="s">
        <v>56</v>
      </c>
      <c r="F18" s="6"/>
      <c r="T18" s="5"/>
      <c r="U18" s="3"/>
    </row>
    <row r="19" spans="2:21">
      <c r="B19" s="5" t="s">
        <v>56</v>
      </c>
      <c r="F19" s="6"/>
      <c r="T19" s="5"/>
      <c r="U19" s="3"/>
    </row>
    <row r="20" spans="2:21">
      <c r="B20" s="5" t="s">
        <v>56</v>
      </c>
      <c r="F20" s="6"/>
      <c r="T20" s="5"/>
      <c r="U20" s="3"/>
    </row>
    <row r="21" spans="2:21">
      <c r="B21" s="5" t="s">
        <v>56</v>
      </c>
      <c r="F21" s="6"/>
      <c r="T21" s="5"/>
      <c r="U21" s="3"/>
    </row>
    <row r="22" spans="2:21">
      <c r="B22" s="5" t="s">
        <v>56</v>
      </c>
      <c r="F22" s="6"/>
      <c r="T22" s="5"/>
      <c r="U22" s="3"/>
    </row>
  </sheetData>
  <mergeCells count="17">
    <mergeCell ref="S3:S4"/>
    <mergeCell ref="T3:T4"/>
    <mergeCell ref="A1:U2"/>
    <mergeCell ref="G3:J3"/>
    <mergeCell ref="K3:N3"/>
    <mergeCell ref="O3:R3"/>
    <mergeCell ref="A3:A4"/>
    <mergeCell ref="C3:C4"/>
    <mergeCell ref="D3:D4"/>
    <mergeCell ref="U3:U4"/>
    <mergeCell ref="F3:F4"/>
    <mergeCell ref="A5:R5"/>
    <mergeCell ref="A8:R8"/>
    <mergeCell ref="A11:R11"/>
    <mergeCell ref="A14:R14"/>
    <mergeCell ref="B3:B4"/>
    <mergeCell ref="E3:E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1"/>
  <sheetViews>
    <sheetView tabSelected="1"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0.5" style="5" bestFit="1" customWidth="1"/>
    <col min="7" max="10" width="5.5" style="6" customWidth="1"/>
    <col min="11" max="11" width="10.5" style="6" bestFit="1" customWidth="1"/>
    <col min="12" max="12" width="7.5" style="6" bestFit="1" customWidth="1"/>
    <col min="13" max="13" width="21.33203125" style="5" customWidth="1"/>
    <col min="14" max="16384" width="9.1640625" style="3"/>
  </cols>
  <sheetData>
    <row r="1" spans="1:13" s="2" customFormat="1" ht="29" customHeight="1">
      <c r="A1" s="36" t="s">
        <v>199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226</v>
      </c>
      <c r="B3" s="32" t="s">
        <v>0</v>
      </c>
      <c r="C3" s="46" t="s">
        <v>227</v>
      </c>
      <c r="D3" s="46" t="s">
        <v>6</v>
      </c>
      <c r="E3" s="34" t="s">
        <v>228</v>
      </c>
      <c r="F3" s="34" t="s">
        <v>5</v>
      </c>
      <c r="G3" s="34" t="s">
        <v>224</v>
      </c>
      <c r="H3" s="34"/>
      <c r="I3" s="34"/>
      <c r="J3" s="34"/>
      <c r="K3" s="34" t="s">
        <v>134</v>
      </c>
      <c r="L3" s="34" t="s">
        <v>3</v>
      </c>
      <c r="M3" s="47" t="s">
        <v>2</v>
      </c>
    </row>
    <row r="4" spans="1:13" s="1" customFormat="1" ht="21" customHeight="1" thickBot="1">
      <c r="A4" s="45"/>
      <c r="B4" s="33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35"/>
      <c r="L4" s="35"/>
      <c r="M4" s="48"/>
    </row>
    <row r="5" spans="1:13" ht="16">
      <c r="A5" s="29" t="s">
        <v>81</v>
      </c>
      <c r="B5" s="29"/>
      <c r="C5" s="30"/>
      <c r="D5" s="30"/>
      <c r="E5" s="30"/>
      <c r="F5" s="30"/>
      <c r="G5" s="30"/>
      <c r="H5" s="30"/>
      <c r="I5" s="30"/>
      <c r="J5" s="30"/>
    </row>
    <row r="6" spans="1:13">
      <c r="A6" s="8" t="s">
        <v>55</v>
      </c>
      <c r="B6" s="7" t="s">
        <v>212</v>
      </c>
      <c r="C6" s="7" t="s">
        <v>172</v>
      </c>
      <c r="D6" s="7" t="s">
        <v>173</v>
      </c>
      <c r="E6" s="7" t="s">
        <v>229</v>
      </c>
      <c r="F6" s="7" t="s">
        <v>14</v>
      </c>
      <c r="G6" s="10" t="s">
        <v>101</v>
      </c>
      <c r="H6" s="10" t="s">
        <v>103</v>
      </c>
      <c r="I6" s="8"/>
      <c r="J6" s="8"/>
      <c r="K6" s="8" t="str">
        <f>"25,0"</f>
        <v>25,0</v>
      </c>
      <c r="L6" s="8" t="str">
        <f>"31,4500"</f>
        <v>31,4500</v>
      </c>
      <c r="M6" s="7"/>
    </row>
    <row r="7" spans="1:13">
      <c r="B7" s="5" t="s">
        <v>56</v>
      </c>
    </row>
    <row r="8" spans="1:13" ht="16">
      <c r="A8" s="31" t="s">
        <v>111</v>
      </c>
      <c r="B8" s="31"/>
      <c r="C8" s="31"/>
      <c r="D8" s="31"/>
      <c r="E8" s="31"/>
      <c r="F8" s="31"/>
      <c r="G8" s="31"/>
      <c r="H8" s="31"/>
      <c r="I8" s="31"/>
      <c r="J8" s="31"/>
    </row>
    <row r="9" spans="1:13">
      <c r="A9" s="8" t="s">
        <v>55</v>
      </c>
      <c r="B9" s="7" t="s">
        <v>183</v>
      </c>
      <c r="C9" s="7" t="s">
        <v>184</v>
      </c>
      <c r="D9" s="7" t="s">
        <v>185</v>
      </c>
      <c r="E9" s="7" t="s">
        <v>229</v>
      </c>
      <c r="F9" s="7" t="s">
        <v>14</v>
      </c>
      <c r="G9" s="10" t="s">
        <v>17</v>
      </c>
      <c r="H9" s="10" t="s">
        <v>19</v>
      </c>
      <c r="I9" s="10" t="s">
        <v>177</v>
      </c>
      <c r="J9" s="8"/>
      <c r="K9" s="8" t="str">
        <f>"50,0"</f>
        <v>50,0</v>
      </c>
      <c r="L9" s="8" t="str">
        <f>"35,0950"</f>
        <v>35,0950</v>
      </c>
      <c r="M9" s="7"/>
    </row>
    <row r="10" spans="1:13">
      <c r="B10" s="5" t="s">
        <v>56</v>
      </c>
    </row>
    <row r="11" spans="1:13" ht="16">
      <c r="A11" s="31" t="s">
        <v>33</v>
      </c>
      <c r="B11" s="31"/>
      <c r="C11" s="31"/>
      <c r="D11" s="31"/>
      <c r="E11" s="31"/>
      <c r="F11" s="31"/>
      <c r="G11" s="31"/>
      <c r="H11" s="31"/>
      <c r="I11" s="31"/>
      <c r="J11" s="31"/>
    </row>
    <row r="12" spans="1:13">
      <c r="A12" s="8" t="s">
        <v>55</v>
      </c>
      <c r="B12" s="7" t="s">
        <v>175</v>
      </c>
      <c r="C12" s="7" t="s">
        <v>176</v>
      </c>
      <c r="D12" s="7" t="s">
        <v>148</v>
      </c>
      <c r="E12" s="7" t="s">
        <v>229</v>
      </c>
      <c r="F12" s="7" t="s">
        <v>14</v>
      </c>
      <c r="G12" s="10" t="s">
        <v>86</v>
      </c>
      <c r="H12" s="10" t="s">
        <v>87</v>
      </c>
      <c r="I12" s="9" t="s">
        <v>114</v>
      </c>
      <c r="J12" s="8"/>
      <c r="K12" s="8" t="str">
        <f>"70,0"</f>
        <v>70,0</v>
      </c>
      <c r="L12" s="8" t="str">
        <f>"46,0460"</f>
        <v>46,0460</v>
      </c>
      <c r="M12" s="7"/>
    </row>
    <row r="13" spans="1:13">
      <c r="B13" s="5" t="s">
        <v>56</v>
      </c>
    </row>
    <row r="14" spans="1:13" ht="16">
      <c r="A14" s="31" t="s">
        <v>44</v>
      </c>
      <c r="B14" s="31"/>
      <c r="C14" s="31"/>
      <c r="D14" s="31"/>
      <c r="E14" s="31"/>
      <c r="F14" s="31"/>
      <c r="G14" s="31"/>
      <c r="H14" s="31"/>
      <c r="I14" s="31"/>
      <c r="J14" s="31"/>
    </row>
    <row r="15" spans="1:13">
      <c r="A15" s="12" t="s">
        <v>55</v>
      </c>
      <c r="B15" s="11" t="s">
        <v>156</v>
      </c>
      <c r="C15" s="11" t="s">
        <v>157</v>
      </c>
      <c r="D15" s="11" t="s">
        <v>158</v>
      </c>
      <c r="E15" s="11" t="s">
        <v>229</v>
      </c>
      <c r="F15" s="11" t="s">
        <v>14</v>
      </c>
      <c r="G15" s="15" t="s">
        <v>177</v>
      </c>
      <c r="H15" s="15" t="s">
        <v>95</v>
      </c>
      <c r="I15" s="15" t="s">
        <v>85</v>
      </c>
      <c r="J15" s="12"/>
      <c r="K15" s="12" t="str">
        <f>"60,0"</f>
        <v>60,0</v>
      </c>
      <c r="L15" s="27" t="str">
        <f>"36,9630"</f>
        <v>36,9630</v>
      </c>
      <c r="M15" s="25"/>
    </row>
    <row r="16" spans="1:13">
      <c r="A16" s="14" t="s">
        <v>135</v>
      </c>
      <c r="B16" s="13" t="s">
        <v>186</v>
      </c>
      <c r="C16" s="13" t="s">
        <v>187</v>
      </c>
      <c r="D16" s="13" t="s">
        <v>188</v>
      </c>
      <c r="E16" s="13" t="s">
        <v>229</v>
      </c>
      <c r="F16" s="13" t="s">
        <v>14</v>
      </c>
      <c r="G16" s="17" t="s">
        <v>177</v>
      </c>
      <c r="H16" s="17" t="s">
        <v>95</v>
      </c>
      <c r="I16" s="17" t="s">
        <v>189</v>
      </c>
      <c r="J16" s="14"/>
      <c r="K16" s="14" t="str">
        <f>"57,5"</f>
        <v>57,5</v>
      </c>
      <c r="L16" s="28" t="str">
        <f>"35,5609"</f>
        <v>35,5609</v>
      </c>
      <c r="M16" s="13"/>
    </row>
    <row r="17" spans="2:13">
      <c r="B17" s="5" t="s">
        <v>56</v>
      </c>
    </row>
    <row r="18" spans="2:13">
      <c r="B18" s="5" t="s">
        <v>56</v>
      </c>
      <c r="C18" s="6"/>
      <c r="D18" s="6"/>
      <c r="E18" s="6"/>
      <c r="F18" s="6"/>
      <c r="H18" s="5"/>
      <c r="I18" s="3"/>
      <c r="J18" s="3"/>
      <c r="K18" s="3"/>
      <c r="L18" s="3"/>
      <c r="M18" s="3"/>
    </row>
    <row r="19" spans="2:13">
      <c r="B19" s="5" t="s">
        <v>56</v>
      </c>
      <c r="C19" s="6"/>
      <c r="D19" s="6"/>
      <c r="E19" s="6"/>
      <c r="F19" s="6"/>
      <c r="H19" s="5"/>
      <c r="I19" s="3"/>
      <c r="J19" s="3"/>
      <c r="K19" s="3"/>
      <c r="L19" s="3"/>
      <c r="M19" s="3"/>
    </row>
    <row r="20" spans="2:13">
      <c r="B20" s="5" t="s">
        <v>56</v>
      </c>
      <c r="C20" s="6"/>
      <c r="D20" s="6"/>
      <c r="E20" s="6"/>
      <c r="F20" s="6"/>
      <c r="H20" s="5"/>
      <c r="I20" s="3"/>
      <c r="J20" s="3"/>
      <c r="K20" s="3"/>
      <c r="L20" s="3"/>
      <c r="M20" s="3"/>
    </row>
    <row r="21" spans="2:13">
      <c r="B21" s="5" t="s">
        <v>56</v>
      </c>
      <c r="C21" s="6"/>
      <c r="D21" s="6"/>
      <c r="E21" s="6"/>
      <c r="F21" s="6"/>
      <c r="H21" s="5"/>
      <c r="I21" s="3"/>
      <c r="J21" s="3"/>
      <c r="K21" s="3"/>
      <c r="L21" s="3"/>
      <c r="M21" s="3"/>
    </row>
    <row r="22" spans="2:13">
      <c r="B22" s="5" t="s">
        <v>56</v>
      </c>
      <c r="C22" s="6"/>
      <c r="D22" s="6"/>
      <c r="E22" s="6"/>
      <c r="F22" s="6"/>
      <c r="H22" s="5"/>
      <c r="I22" s="3"/>
      <c r="J22" s="3"/>
      <c r="K22" s="3"/>
      <c r="L22" s="3"/>
      <c r="M22" s="3"/>
    </row>
    <row r="23" spans="2:13">
      <c r="B23" s="5" t="s">
        <v>56</v>
      </c>
      <c r="C23" s="6"/>
      <c r="D23" s="6"/>
      <c r="E23" s="6"/>
      <c r="F23" s="6"/>
      <c r="H23" s="5"/>
      <c r="I23" s="3"/>
      <c r="J23" s="3"/>
      <c r="K23" s="3"/>
      <c r="L23" s="3"/>
      <c r="M23" s="3"/>
    </row>
    <row r="24" spans="2:13">
      <c r="B24" s="5" t="s">
        <v>56</v>
      </c>
      <c r="C24" s="6"/>
      <c r="D24" s="6"/>
      <c r="E24" s="6"/>
      <c r="F24" s="6"/>
      <c r="H24" s="5"/>
      <c r="I24" s="3"/>
      <c r="J24" s="3"/>
      <c r="K24" s="3"/>
      <c r="L24" s="3"/>
      <c r="M24" s="3"/>
    </row>
    <row r="25" spans="2:13">
      <c r="B25" s="5" t="s">
        <v>56</v>
      </c>
      <c r="C25" s="6"/>
      <c r="D25" s="6"/>
      <c r="E25" s="6"/>
      <c r="F25" s="6"/>
      <c r="H25" s="5"/>
      <c r="I25" s="3"/>
      <c r="J25" s="3"/>
      <c r="K25" s="3"/>
      <c r="L25" s="3"/>
      <c r="M25" s="3"/>
    </row>
    <row r="26" spans="2:13">
      <c r="B26" s="5" t="s">
        <v>56</v>
      </c>
      <c r="C26" s="6"/>
      <c r="D26" s="6"/>
      <c r="E26" s="6"/>
      <c r="F26" s="6"/>
      <c r="H26" s="5"/>
      <c r="I26" s="3"/>
      <c r="J26" s="3"/>
      <c r="K26" s="3"/>
      <c r="L26" s="3"/>
      <c r="M26" s="3"/>
    </row>
    <row r="27" spans="2:13">
      <c r="B27" s="5" t="s">
        <v>56</v>
      </c>
      <c r="C27" s="6"/>
      <c r="D27" s="6"/>
      <c r="E27" s="6"/>
      <c r="F27" s="6"/>
      <c r="H27" s="5"/>
      <c r="I27" s="3"/>
      <c r="J27" s="3"/>
      <c r="K27" s="3"/>
      <c r="L27" s="3"/>
      <c r="M27" s="3"/>
    </row>
    <row r="28" spans="2:13">
      <c r="B28" s="5" t="s">
        <v>56</v>
      </c>
      <c r="C28" s="6"/>
      <c r="D28" s="6"/>
      <c r="E28" s="6"/>
      <c r="F28" s="6"/>
      <c r="H28" s="5"/>
      <c r="I28" s="3"/>
      <c r="J28" s="3"/>
      <c r="K28" s="3"/>
      <c r="L28" s="3"/>
      <c r="M28" s="3"/>
    </row>
    <row r="29" spans="2:13">
      <c r="B29" s="5" t="s">
        <v>56</v>
      </c>
      <c r="C29" s="6"/>
      <c r="D29" s="6"/>
      <c r="E29" s="6"/>
      <c r="F29" s="6"/>
      <c r="H29" s="5"/>
      <c r="I29" s="3"/>
      <c r="J29" s="3"/>
      <c r="K29" s="3"/>
      <c r="L29" s="3"/>
      <c r="M29" s="3"/>
    </row>
    <row r="30" spans="2:13">
      <c r="B30" s="5" t="s">
        <v>56</v>
      </c>
      <c r="C30" s="6"/>
      <c r="D30" s="6"/>
      <c r="E30" s="6"/>
      <c r="F30" s="6"/>
      <c r="H30" s="5"/>
      <c r="I30" s="3"/>
      <c r="J30" s="3"/>
      <c r="K30" s="3"/>
      <c r="L30" s="3"/>
      <c r="M30" s="3"/>
    </row>
    <row r="31" spans="2:13">
      <c r="B31" s="5" t="s">
        <v>56</v>
      </c>
      <c r="C31" s="6"/>
      <c r="D31" s="6"/>
      <c r="E31" s="6"/>
      <c r="F31" s="6"/>
      <c r="H31" s="5"/>
      <c r="I31" s="3"/>
      <c r="J31" s="3"/>
      <c r="K31" s="3"/>
      <c r="L31" s="3"/>
      <c r="M31" s="3"/>
    </row>
    <row r="32" spans="2:13">
      <c r="B32" s="5" t="s">
        <v>56</v>
      </c>
      <c r="C32" s="6"/>
      <c r="D32" s="6"/>
      <c r="E32" s="6"/>
      <c r="F32" s="6"/>
      <c r="H32" s="5"/>
      <c r="I32" s="3"/>
      <c r="J32" s="3"/>
      <c r="K32" s="3"/>
      <c r="L32" s="3"/>
      <c r="M32" s="3"/>
    </row>
    <row r="33" spans="2:13">
      <c r="B33" s="5" t="s">
        <v>56</v>
      </c>
      <c r="C33" s="6"/>
      <c r="D33" s="6"/>
      <c r="E33" s="6"/>
      <c r="F33" s="6"/>
      <c r="H33" s="5"/>
      <c r="I33" s="3"/>
      <c r="J33" s="3"/>
      <c r="K33" s="3"/>
      <c r="L33" s="3"/>
      <c r="M33" s="3"/>
    </row>
    <row r="34" spans="2:13">
      <c r="B34" s="5" t="s">
        <v>56</v>
      </c>
      <c r="C34" s="6"/>
      <c r="D34" s="6"/>
      <c r="E34" s="6"/>
      <c r="F34" s="6"/>
      <c r="H34" s="5"/>
      <c r="I34" s="3"/>
      <c r="J34" s="3"/>
      <c r="K34" s="3"/>
      <c r="L34" s="3"/>
      <c r="M34" s="3"/>
    </row>
    <row r="35" spans="2:13">
      <c r="B35" s="5" t="s">
        <v>56</v>
      </c>
      <c r="C35" s="6"/>
      <c r="D35" s="6"/>
      <c r="E35" s="6"/>
      <c r="F35" s="6"/>
      <c r="H35" s="5"/>
      <c r="I35" s="3"/>
      <c r="J35" s="3"/>
      <c r="K35" s="3"/>
      <c r="L35" s="3"/>
      <c r="M35" s="3"/>
    </row>
    <row r="36" spans="2:13">
      <c r="B36" s="5" t="s">
        <v>56</v>
      </c>
      <c r="C36" s="6"/>
      <c r="D36" s="6"/>
      <c r="E36" s="6"/>
      <c r="F36" s="6"/>
      <c r="H36" s="5"/>
      <c r="I36" s="3"/>
      <c r="J36" s="3"/>
      <c r="K36" s="3"/>
      <c r="L36" s="3"/>
      <c r="M36" s="3"/>
    </row>
    <row r="37" spans="2:13">
      <c r="B37" s="5" t="s">
        <v>56</v>
      </c>
      <c r="C37" s="6"/>
      <c r="D37" s="6"/>
      <c r="E37" s="6"/>
      <c r="F37" s="6"/>
      <c r="H37" s="5"/>
      <c r="I37" s="3"/>
      <c r="J37" s="3"/>
      <c r="K37" s="3"/>
      <c r="L37" s="3"/>
      <c r="M37" s="3"/>
    </row>
    <row r="38" spans="2:13">
      <c r="B38" s="5" t="s">
        <v>56</v>
      </c>
      <c r="C38" s="6"/>
      <c r="D38" s="6"/>
      <c r="E38" s="6"/>
      <c r="F38" s="6"/>
      <c r="H38" s="5"/>
      <c r="I38" s="3"/>
      <c r="J38" s="3"/>
      <c r="K38" s="3"/>
      <c r="L38" s="3"/>
      <c r="M38" s="3"/>
    </row>
    <row r="39" spans="2:13">
      <c r="B39" s="5" t="s">
        <v>56</v>
      </c>
      <c r="C39" s="6"/>
      <c r="D39" s="6"/>
      <c r="E39" s="6"/>
      <c r="F39" s="6"/>
      <c r="H39" s="5"/>
      <c r="I39" s="3"/>
      <c r="J39" s="3"/>
      <c r="K39" s="3"/>
      <c r="L39" s="3"/>
      <c r="M39" s="3"/>
    </row>
    <row r="40" spans="2:13">
      <c r="C40" s="6"/>
      <c r="D40" s="6"/>
      <c r="E40" s="6"/>
      <c r="F40" s="6"/>
      <c r="H40" s="5"/>
      <c r="I40" s="3"/>
      <c r="J40" s="3"/>
      <c r="K40" s="3"/>
      <c r="L40" s="3"/>
      <c r="M40" s="3"/>
    </row>
    <row r="41" spans="2:13">
      <c r="C41" s="6"/>
      <c r="D41" s="6"/>
      <c r="E41" s="6"/>
      <c r="F41" s="6"/>
      <c r="H41" s="5"/>
      <c r="I41" s="3"/>
      <c r="J41" s="3"/>
      <c r="K41" s="3"/>
      <c r="L41" s="3"/>
      <c r="M41" s="3"/>
    </row>
  </sheetData>
  <mergeCells count="15"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A14:J14"/>
    <mergeCell ref="B3:B4"/>
    <mergeCell ref="K3:K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38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18.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9" style="5" bestFit="1" customWidth="1"/>
    <col min="7" max="18" width="5.5" style="6" customWidth="1"/>
    <col min="19" max="19" width="7.83203125" style="6" bestFit="1" customWidth="1"/>
    <col min="20" max="20" width="8.5" style="6" bestFit="1" customWidth="1"/>
    <col min="21" max="21" width="18" style="5" customWidth="1"/>
    <col min="22" max="16384" width="9.1640625" style="3"/>
  </cols>
  <sheetData>
    <row r="1" spans="1:21" s="2" customFormat="1" ht="29" customHeight="1">
      <c r="A1" s="36" t="s">
        <v>221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9"/>
    </row>
    <row r="2" spans="1:21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3"/>
    </row>
    <row r="3" spans="1:21" s="1" customFormat="1" ht="12.75" customHeight="1">
      <c r="A3" s="44" t="s">
        <v>226</v>
      </c>
      <c r="B3" s="32" t="s">
        <v>0</v>
      </c>
      <c r="C3" s="46" t="s">
        <v>227</v>
      </c>
      <c r="D3" s="46" t="s">
        <v>6</v>
      </c>
      <c r="E3" s="34" t="s">
        <v>228</v>
      </c>
      <c r="F3" s="34" t="s">
        <v>5</v>
      </c>
      <c r="G3" s="34" t="s">
        <v>7</v>
      </c>
      <c r="H3" s="34"/>
      <c r="I3" s="34"/>
      <c r="J3" s="34"/>
      <c r="K3" s="34" t="s">
        <v>8</v>
      </c>
      <c r="L3" s="34"/>
      <c r="M3" s="34"/>
      <c r="N3" s="34"/>
      <c r="O3" s="34" t="s">
        <v>9</v>
      </c>
      <c r="P3" s="34"/>
      <c r="Q3" s="34"/>
      <c r="R3" s="34"/>
      <c r="S3" s="34" t="s">
        <v>1</v>
      </c>
      <c r="T3" s="34" t="s">
        <v>3</v>
      </c>
      <c r="U3" s="47" t="s">
        <v>2</v>
      </c>
    </row>
    <row r="4" spans="1:21" s="1" customFormat="1" ht="21" customHeight="1" thickBot="1">
      <c r="A4" s="45"/>
      <c r="B4" s="33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5"/>
      <c r="T4" s="35"/>
      <c r="U4" s="48"/>
    </row>
    <row r="5" spans="1:21" ht="16">
      <c r="A5" s="29" t="s">
        <v>81</v>
      </c>
      <c r="B5" s="29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</row>
    <row r="6" spans="1:21">
      <c r="A6" s="8" t="s">
        <v>55</v>
      </c>
      <c r="B6" s="7" t="s">
        <v>82</v>
      </c>
      <c r="C6" s="7" t="s">
        <v>83</v>
      </c>
      <c r="D6" s="7" t="s">
        <v>84</v>
      </c>
      <c r="E6" s="7" t="s">
        <v>229</v>
      </c>
      <c r="F6" s="7" t="s">
        <v>76</v>
      </c>
      <c r="G6" s="10" t="s">
        <v>85</v>
      </c>
      <c r="H6" s="10" t="s">
        <v>86</v>
      </c>
      <c r="I6" s="10" t="s">
        <v>87</v>
      </c>
      <c r="J6" s="8"/>
      <c r="K6" s="9" t="s">
        <v>88</v>
      </c>
      <c r="L6" s="10" t="s">
        <v>17</v>
      </c>
      <c r="M6" s="9" t="s">
        <v>18</v>
      </c>
      <c r="N6" s="8"/>
      <c r="O6" s="10" t="s">
        <v>85</v>
      </c>
      <c r="P6" s="10" t="s">
        <v>86</v>
      </c>
      <c r="Q6" s="10" t="s">
        <v>89</v>
      </c>
      <c r="R6" s="8"/>
      <c r="S6" s="8" t="str">
        <f>"185,0"</f>
        <v>185,0</v>
      </c>
      <c r="T6" s="8" t="str">
        <f>"417,9150"</f>
        <v>417,9150</v>
      </c>
      <c r="U6" s="23" t="s">
        <v>196</v>
      </c>
    </row>
    <row r="7" spans="1:21">
      <c r="B7" s="5" t="s">
        <v>56</v>
      </c>
    </row>
    <row r="8" spans="1:21">
      <c r="A8" s="6"/>
      <c r="B8" s="6"/>
      <c r="C8" s="6"/>
      <c r="D8" s="6"/>
      <c r="E8" s="6"/>
      <c r="F8" s="6"/>
      <c r="N8" s="5"/>
      <c r="O8" s="3"/>
      <c r="P8" s="3"/>
      <c r="Q8" s="3"/>
      <c r="R8" s="3"/>
      <c r="S8" s="3"/>
      <c r="T8" s="3"/>
      <c r="U8" s="3"/>
    </row>
    <row r="9" spans="1:21">
      <c r="A9" s="6"/>
      <c r="B9" s="6"/>
      <c r="C9" s="6"/>
      <c r="D9" s="6"/>
      <c r="E9" s="6"/>
      <c r="F9" s="6"/>
      <c r="N9" s="5"/>
      <c r="O9" s="3"/>
      <c r="P9" s="3"/>
      <c r="Q9" s="3"/>
      <c r="R9" s="3"/>
      <c r="S9" s="3"/>
      <c r="T9" s="3"/>
      <c r="U9" s="3"/>
    </row>
    <row r="10" spans="1:21">
      <c r="A10" s="6"/>
      <c r="B10" s="6"/>
      <c r="C10" s="6"/>
      <c r="D10" s="6"/>
      <c r="E10" s="6"/>
      <c r="F10" s="6"/>
      <c r="N10" s="5"/>
      <c r="O10" s="3"/>
      <c r="P10" s="3"/>
      <c r="Q10" s="3"/>
      <c r="R10" s="3"/>
      <c r="S10" s="3"/>
      <c r="T10" s="3"/>
      <c r="U10" s="3"/>
    </row>
    <row r="11" spans="1:21">
      <c r="A11" s="6"/>
      <c r="B11" s="6"/>
      <c r="C11" s="6"/>
      <c r="D11" s="6"/>
      <c r="E11" s="6"/>
      <c r="F11" s="6"/>
      <c r="N11" s="5"/>
      <c r="O11" s="3"/>
      <c r="P11" s="3"/>
      <c r="Q11" s="3"/>
      <c r="R11" s="3"/>
      <c r="S11" s="3"/>
      <c r="T11" s="3"/>
      <c r="U11" s="3"/>
    </row>
    <row r="12" spans="1:21">
      <c r="A12" s="6"/>
      <c r="B12" s="6"/>
      <c r="C12" s="6"/>
      <c r="D12" s="6"/>
      <c r="E12" s="6"/>
      <c r="F12" s="6"/>
      <c r="N12" s="5"/>
      <c r="O12" s="3"/>
      <c r="P12" s="3"/>
      <c r="Q12" s="3"/>
      <c r="R12" s="3"/>
      <c r="S12" s="3"/>
      <c r="T12" s="3"/>
      <c r="U12" s="3"/>
    </row>
    <row r="13" spans="1:21">
      <c r="A13" s="6"/>
      <c r="B13" s="6"/>
      <c r="C13" s="6"/>
      <c r="D13" s="6"/>
      <c r="E13" s="6"/>
      <c r="F13" s="6"/>
      <c r="N13" s="5"/>
      <c r="O13" s="3"/>
      <c r="P13" s="3"/>
      <c r="Q13" s="3"/>
      <c r="R13" s="3"/>
      <c r="S13" s="3"/>
      <c r="T13" s="3"/>
      <c r="U13" s="3"/>
    </row>
    <row r="14" spans="1:21">
      <c r="A14" s="6"/>
      <c r="B14" s="6"/>
      <c r="C14" s="6"/>
      <c r="D14" s="6"/>
      <c r="E14" s="6"/>
      <c r="F14" s="6"/>
      <c r="N14" s="5"/>
      <c r="O14" s="3"/>
      <c r="P14" s="3"/>
      <c r="Q14" s="3"/>
      <c r="R14" s="3"/>
      <c r="S14" s="3"/>
      <c r="T14" s="3"/>
      <c r="U14" s="3"/>
    </row>
    <row r="15" spans="1:21">
      <c r="A15" s="6"/>
      <c r="B15" s="6"/>
      <c r="C15" s="6"/>
      <c r="D15" s="6"/>
      <c r="E15" s="6"/>
      <c r="F15" s="6"/>
      <c r="N15" s="5"/>
      <c r="O15" s="3"/>
      <c r="P15" s="3"/>
      <c r="Q15" s="3"/>
      <c r="R15" s="3"/>
      <c r="S15" s="3"/>
      <c r="T15" s="3"/>
      <c r="U15" s="3"/>
    </row>
    <row r="16" spans="1:21">
      <c r="A16" s="6"/>
      <c r="B16" s="6"/>
      <c r="C16" s="6"/>
      <c r="D16" s="6"/>
      <c r="E16" s="6"/>
      <c r="F16" s="6"/>
      <c r="N16" s="5"/>
      <c r="O16" s="3"/>
      <c r="P16" s="3"/>
      <c r="Q16" s="3"/>
      <c r="R16" s="3"/>
      <c r="S16" s="3"/>
      <c r="T16" s="3"/>
      <c r="U16" s="3"/>
    </row>
    <row r="17" spans="1:21">
      <c r="A17" s="6"/>
      <c r="B17" s="6"/>
      <c r="C17" s="6"/>
      <c r="D17" s="6"/>
      <c r="E17" s="6"/>
      <c r="F17" s="6"/>
      <c r="N17" s="5"/>
      <c r="O17" s="3"/>
      <c r="P17" s="3"/>
      <c r="Q17" s="3"/>
      <c r="R17" s="3"/>
      <c r="S17" s="3"/>
      <c r="T17" s="3"/>
      <c r="U17" s="3"/>
    </row>
    <row r="18" spans="1:21">
      <c r="A18" s="6"/>
      <c r="B18" s="6"/>
      <c r="C18" s="6"/>
      <c r="D18" s="6"/>
      <c r="E18" s="6"/>
      <c r="F18" s="6"/>
      <c r="N18" s="5"/>
      <c r="O18" s="3"/>
      <c r="P18" s="3"/>
      <c r="Q18" s="3"/>
      <c r="R18" s="3"/>
      <c r="S18" s="3"/>
      <c r="T18" s="3"/>
      <c r="U18" s="3"/>
    </row>
    <row r="19" spans="1:21">
      <c r="A19" s="6"/>
      <c r="B19" s="6"/>
      <c r="C19" s="6"/>
      <c r="D19" s="6"/>
      <c r="E19" s="6"/>
      <c r="F19" s="6"/>
      <c r="N19" s="5"/>
      <c r="O19" s="3"/>
      <c r="P19" s="3"/>
      <c r="Q19" s="3"/>
      <c r="R19" s="3"/>
      <c r="S19" s="3"/>
      <c r="T19" s="3"/>
      <c r="U19" s="3"/>
    </row>
    <row r="20" spans="1:21">
      <c r="A20" s="6"/>
      <c r="B20" s="6"/>
      <c r="C20" s="6"/>
      <c r="D20" s="6"/>
      <c r="E20" s="6"/>
      <c r="F20" s="6"/>
      <c r="N20" s="5"/>
      <c r="O20" s="3"/>
      <c r="P20" s="3"/>
      <c r="Q20" s="3"/>
      <c r="R20" s="3"/>
      <c r="S20" s="3"/>
      <c r="T20" s="3"/>
      <c r="U20" s="3"/>
    </row>
    <row r="21" spans="1:21">
      <c r="A21" s="6"/>
      <c r="B21" s="6"/>
      <c r="C21" s="6"/>
      <c r="D21" s="6"/>
      <c r="E21" s="6"/>
      <c r="F21" s="6"/>
      <c r="N21" s="5"/>
      <c r="O21" s="3"/>
      <c r="P21" s="3"/>
      <c r="Q21" s="3"/>
      <c r="R21" s="3"/>
      <c r="S21" s="3"/>
      <c r="T21" s="3"/>
      <c r="U21" s="3"/>
    </row>
    <row r="22" spans="1:21">
      <c r="A22" s="6"/>
      <c r="B22" s="6"/>
      <c r="C22" s="6"/>
      <c r="D22" s="6"/>
      <c r="E22" s="6"/>
      <c r="F22" s="6"/>
      <c r="N22" s="5"/>
      <c r="O22" s="3"/>
      <c r="P22" s="3"/>
      <c r="Q22" s="3"/>
      <c r="R22" s="3"/>
      <c r="S22" s="3"/>
      <c r="T22" s="3"/>
      <c r="U22" s="3"/>
    </row>
    <row r="23" spans="1:21">
      <c r="A23" s="6"/>
      <c r="B23" s="6"/>
      <c r="C23" s="6"/>
      <c r="D23" s="6"/>
      <c r="E23" s="6"/>
      <c r="F23" s="6"/>
      <c r="N23" s="5"/>
      <c r="O23" s="3"/>
      <c r="P23" s="3"/>
      <c r="Q23" s="3"/>
      <c r="R23" s="3"/>
      <c r="S23" s="3"/>
      <c r="T23" s="3"/>
      <c r="U23" s="3"/>
    </row>
    <row r="24" spans="1:21">
      <c r="A24" s="6"/>
      <c r="B24" s="6"/>
      <c r="C24" s="6"/>
      <c r="D24" s="6"/>
      <c r="E24" s="6"/>
      <c r="F24" s="6"/>
      <c r="N24" s="5"/>
      <c r="O24" s="3"/>
      <c r="P24" s="3"/>
      <c r="Q24" s="3"/>
      <c r="R24" s="3"/>
      <c r="S24" s="3"/>
      <c r="T24" s="3"/>
      <c r="U24" s="3"/>
    </row>
    <row r="25" spans="1:21">
      <c r="A25" s="6"/>
      <c r="B25" s="6"/>
      <c r="C25" s="6"/>
      <c r="D25" s="6"/>
      <c r="E25" s="6"/>
      <c r="F25" s="6"/>
      <c r="N25" s="5"/>
      <c r="O25" s="3"/>
      <c r="P25" s="3"/>
      <c r="Q25" s="3"/>
      <c r="R25" s="3"/>
      <c r="S25" s="3"/>
      <c r="T25" s="3"/>
      <c r="U25" s="3"/>
    </row>
    <row r="26" spans="1:21">
      <c r="A26" s="6"/>
      <c r="B26" s="6"/>
      <c r="C26" s="6"/>
      <c r="D26" s="6"/>
      <c r="E26" s="6"/>
      <c r="F26" s="6"/>
      <c r="N26" s="5"/>
      <c r="O26" s="3"/>
      <c r="P26" s="3"/>
      <c r="Q26" s="3"/>
      <c r="R26" s="3"/>
      <c r="S26" s="3"/>
      <c r="T26" s="3"/>
      <c r="U26" s="3"/>
    </row>
    <row r="27" spans="1:21">
      <c r="A27" s="6"/>
      <c r="B27" s="6"/>
      <c r="C27" s="6"/>
      <c r="D27" s="6"/>
      <c r="E27" s="6"/>
      <c r="F27" s="6"/>
      <c r="N27" s="5"/>
      <c r="O27" s="3"/>
      <c r="P27" s="3"/>
      <c r="Q27" s="3"/>
      <c r="R27" s="3"/>
      <c r="S27" s="3"/>
      <c r="T27" s="3"/>
      <c r="U27" s="3"/>
    </row>
    <row r="28" spans="1:21">
      <c r="A28" s="6"/>
      <c r="B28" s="6"/>
      <c r="C28" s="6"/>
      <c r="D28" s="6"/>
      <c r="E28" s="6"/>
      <c r="F28" s="6"/>
      <c r="N28" s="5"/>
      <c r="O28" s="3"/>
      <c r="P28" s="3"/>
      <c r="Q28" s="3"/>
      <c r="R28" s="3"/>
      <c r="S28" s="3"/>
      <c r="T28" s="3"/>
      <c r="U28" s="3"/>
    </row>
    <row r="29" spans="1:21">
      <c r="A29" s="6"/>
      <c r="B29" s="6"/>
      <c r="C29" s="6"/>
      <c r="D29" s="6"/>
      <c r="E29" s="6"/>
      <c r="F29" s="6"/>
      <c r="N29" s="5"/>
      <c r="O29" s="3"/>
      <c r="P29" s="3"/>
      <c r="Q29" s="3"/>
      <c r="R29" s="3"/>
      <c r="S29" s="3"/>
      <c r="T29" s="3"/>
      <c r="U29" s="3"/>
    </row>
    <row r="30" spans="1:21">
      <c r="A30" s="6"/>
      <c r="B30" s="6"/>
      <c r="C30" s="6"/>
      <c r="D30" s="6"/>
      <c r="E30" s="6"/>
      <c r="F30" s="6"/>
      <c r="N30" s="5"/>
      <c r="O30" s="3"/>
      <c r="P30" s="3"/>
      <c r="Q30" s="3"/>
      <c r="R30" s="3"/>
      <c r="S30" s="3"/>
      <c r="T30" s="3"/>
      <c r="U30" s="3"/>
    </row>
    <row r="31" spans="1:21">
      <c r="A31" s="6"/>
      <c r="B31" s="6"/>
      <c r="C31" s="6"/>
      <c r="D31" s="6"/>
      <c r="E31" s="6"/>
      <c r="F31" s="6"/>
      <c r="N31" s="5"/>
      <c r="O31" s="3"/>
      <c r="P31" s="3"/>
      <c r="Q31" s="3"/>
      <c r="R31" s="3"/>
      <c r="S31" s="3"/>
      <c r="T31" s="3"/>
      <c r="U31" s="3"/>
    </row>
    <row r="32" spans="1:21">
      <c r="A32" s="6"/>
      <c r="B32" s="6"/>
      <c r="C32" s="6"/>
      <c r="D32" s="6"/>
      <c r="E32" s="6"/>
      <c r="F32" s="6"/>
      <c r="N32" s="5"/>
      <c r="O32" s="3"/>
      <c r="P32" s="3"/>
      <c r="Q32" s="3"/>
      <c r="R32" s="3"/>
      <c r="S32" s="3"/>
      <c r="T32" s="3"/>
      <c r="U32" s="3"/>
    </row>
    <row r="33" spans="1:21">
      <c r="A33" s="6"/>
      <c r="B33" s="6"/>
      <c r="C33" s="6"/>
      <c r="D33" s="6"/>
      <c r="E33" s="6"/>
      <c r="F33" s="6"/>
      <c r="N33" s="5"/>
      <c r="O33" s="3"/>
      <c r="P33" s="3"/>
      <c r="Q33" s="3"/>
      <c r="R33" s="3"/>
      <c r="S33" s="3"/>
      <c r="T33" s="3"/>
      <c r="U33" s="3"/>
    </row>
    <row r="34" spans="1:21">
      <c r="A34" s="6"/>
      <c r="B34" s="6"/>
      <c r="C34" s="6"/>
      <c r="D34" s="6"/>
      <c r="E34" s="6"/>
      <c r="F34" s="6"/>
      <c r="N34" s="5"/>
      <c r="O34" s="3"/>
      <c r="P34" s="3"/>
      <c r="Q34" s="3"/>
      <c r="R34" s="3"/>
      <c r="S34" s="3"/>
      <c r="T34" s="3"/>
      <c r="U34" s="3"/>
    </row>
    <row r="35" spans="1:21">
      <c r="A35" s="6"/>
      <c r="B35" s="6"/>
      <c r="C35" s="6"/>
      <c r="D35" s="6"/>
      <c r="E35" s="6"/>
      <c r="F35" s="6"/>
      <c r="N35" s="5"/>
      <c r="O35" s="3"/>
      <c r="P35" s="3"/>
      <c r="Q35" s="3"/>
      <c r="R35" s="3"/>
      <c r="S35" s="3"/>
      <c r="T35" s="3"/>
      <c r="U35" s="3"/>
    </row>
    <row r="36" spans="1:21">
      <c r="A36" s="6"/>
      <c r="B36" s="6"/>
      <c r="C36" s="6"/>
      <c r="D36" s="6"/>
      <c r="E36" s="6"/>
      <c r="F36" s="6"/>
      <c r="N36" s="5"/>
      <c r="O36" s="3"/>
      <c r="P36" s="3"/>
      <c r="Q36" s="3"/>
      <c r="R36" s="3"/>
      <c r="S36" s="3"/>
      <c r="T36" s="3"/>
      <c r="U36" s="3"/>
    </row>
    <row r="37" spans="1:21">
      <c r="A37" s="6"/>
      <c r="B37" s="6"/>
      <c r="C37" s="6"/>
      <c r="D37" s="6"/>
      <c r="E37" s="6"/>
      <c r="F37" s="6"/>
      <c r="N37" s="5"/>
      <c r="O37" s="3"/>
      <c r="P37" s="3"/>
      <c r="Q37" s="3"/>
      <c r="R37" s="3"/>
      <c r="S37" s="3"/>
      <c r="T37" s="3"/>
      <c r="U37" s="3"/>
    </row>
    <row r="38" spans="1:21">
      <c r="A38" s="6"/>
      <c r="B38" s="6"/>
      <c r="C38" s="6"/>
      <c r="D38" s="6"/>
      <c r="E38" s="6"/>
      <c r="F38" s="6"/>
      <c r="N38" s="5"/>
      <c r="O38" s="3"/>
      <c r="P38" s="3"/>
      <c r="Q38" s="3"/>
      <c r="R38" s="3"/>
      <c r="S38" s="3"/>
      <c r="T38" s="3"/>
      <c r="U38" s="3"/>
    </row>
  </sheetData>
  <mergeCells count="14"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U46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21" style="5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0.5" style="5" bestFit="1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15.5" style="5" bestFit="1" customWidth="1"/>
    <col min="22" max="16384" width="9.1640625" style="3"/>
  </cols>
  <sheetData>
    <row r="1" spans="1:21" s="2" customFormat="1" ht="29" customHeight="1">
      <c r="A1" s="36" t="s">
        <v>222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9"/>
    </row>
    <row r="2" spans="1:21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3"/>
    </row>
    <row r="3" spans="1:21" s="1" customFormat="1" ht="12.75" customHeight="1">
      <c r="A3" s="44" t="s">
        <v>226</v>
      </c>
      <c r="B3" s="32" t="s">
        <v>0</v>
      </c>
      <c r="C3" s="46" t="s">
        <v>227</v>
      </c>
      <c r="D3" s="46" t="s">
        <v>6</v>
      </c>
      <c r="E3" s="34" t="s">
        <v>228</v>
      </c>
      <c r="F3" s="34" t="s">
        <v>5</v>
      </c>
      <c r="G3" s="34" t="s">
        <v>7</v>
      </c>
      <c r="H3" s="34"/>
      <c r="I3" s="34"/>
      <c r="J3" s="34"/>
      <c r="K3" s="34" t="s">
        <v>8</v>
      </c>
      <c r="L3" s="34"/>
      <c r="M3" s="34"/>
      <c r="N3" s="34"/>
      <c r="O3" s="34" t="s">
        <v>9</v>
      </c>
      <c r="P3" s="34"/>
      <c r="Q3" s="34"/>
      <c r="R3" s="34"/>
      <c r="S3" s="34" t="s">
        <v>1</v>
      </c>
      <c r="T3" s="34" t="s">
        <v>3</v>
      </c>
      <c r="U3" s="47" t="s">
        <v>2</v>
      </c>
    </row>
    <row r="4" spans="1:21" s="1" customFormat="1" ht="21" customHeight="1" thickBot="1">
      <c r="A4" s="45"/>
      <c r="B4" s="33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5"/>
      <c r="T4" s="35"/>
      <c r="U4" s="48"/>
    </row>
    <row r="5" spans="1:21" ht="16">
      <c r="A5" s="29" t="s">
        <v>44</v>
      </c>
      <c r="B5" s="29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</row>
    <row r="6" spans="1:21">
      <c r="A6" s="12" t="s">
        <v>55</v>
      </c>
      <c r="B6" s="11" t="s">
        <v>57</v>
      </c>
      <c r="C6" s="11" t="s">
        <v>211</v>
      </c>
      <c r="D6" s="11" t="s">
        <v>58</v>
      </c>
      <c r="E6" s="11" t="s">
        <v>230</v>
      </c>
      <c r="F6" s="11" t="s">
        <v>27</v>
      </c>
      <c r="G6" s="15" t="s">
        <v>31</v>
      </c>
      <c r="H6" s="15" t="s">
        <v>59</v>
      </c>
      <c r="I6" s="15" t="s">
        <v>48</v>
      </c>
      <c r="J6" s="12"/>
      <c r="K6" s="15" t="s">
        <v>38</v>
      </c>
      <c r="L6" s="15" t="s">
        <v>60</v>
      </c>
      <c r="M6" s="16" t="s">
        <v>49</v>
      </c>
      <c r="N6" s="12"/>
      <c r="O6" s="15" t="s">
        <v>53</v>
      </c>
      <c r="P6" s="15" t="s">
        <v>61</v>
      </c>
      <c r="Q6" s="16" t="s">
        <v>62</v>
      </c>
      <c r="R6" s="12"/>
      <c r="S6" s="12" t="str">
        <f>"527,5"</f>
        <v>527,5</v>
      </c>
      <c r="T6" s="12" t="str">
        <f>"536,6785"</f>
        <v>536,6785</v>
      </c>
      <c r="U6" s="11"/>
    </row>
    <row r="7" spans="1:21">
      <c r="A7" s="14" t="s">
        <v>55</v>
      </c>
      <c r="B7" s="13" t="s">
        <v>63</v>
      </c>
      <c r="C7" s="13" t="s">
        <v>64</v>
      </c>
      <c r="D7" s="13" t="s">
        <v>65</v>
      </c>
      <c r="E7" s="13" t="s">
        <v>229</v>
      </c>
      <c r="F7" s="13" t="s">
        <v>14</v>
      </c>
      <c r="G7" s="17" t="s">
        <v>52</v>
      </c>
      <c r="H7" s="17" t="s">
        <v>66</v>
      </c>
      <c r="I7" s="18" t="s">
        <v>61</v>
      </c>
      <c r="J7" s="14"/>
      <c r="K7" s="18" t="s">
        <v>67</v>
      </c>
      <c r="L7" s="17" t="s">
        <v>48</v>
      </c>
      <c r="M7" s="18" t="s">
        <v>68</v>
      </c>
      <c r="N7" s="14"/>
      <c r="O7" s="17" t="s">
        <v>69</v>
      </c>
      <c r="P7" s="17" t="s">
        <v>70</v>
      </c>
      <c r="Q7" s="17" t="s">
        <v>71</v>
      </c>
      <c r="R7" s="14"/>
      <c r="S7" s="14" t="str">
        <f>"660,0"</f>
        <v>660,0</v>
      </c>
      <c r="T7" s="14" t="str">
        <f>"661,3200"</f>
        <v>661,3200</v>
      </c>
      <c r="U7" s="13"/>
    </row>
    <row r="8" spans="1:21">
      <c r="B8" s="5" t="s">
        <v>56</v>
      </c>
    </row>
    <row r="9" spans="1:21" ht="16">
      <c r="A9" s="31" t="s">
        <v>72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</row>
    <row r="10" spans="1:21">
      <c r="A10" s="8" t="s">
        <v>55</v>
      </c>
      <c r="B10" s="7" t="s">
        <v>73</v>
      </c>
      <c r="C10" s="7" t="s">
        <v>74</v>
      </c>
      <c r="D10" s="7" t="s">
        <v>75</v>
      </c>
      <c r="E10" s="7" t="s">
        <v>231</v>
      </c>
      <c r="F10" s="7" t="s">
        <v>76</v>
      </c>
      <c r="G10" s="10" t="s">
        <v>77</v>
      </c>
      <c r="H10" s="9" t="s">
        <v>78</v>
      </c>
      <c r="I10" s="9" t="s">
        <v>78</v>
      </c>
      <c r="J10" s="8"/>
      <c r="K10" s="10" t="s">
        <v>43</v>
      </c>
      <c r="L10" s="10" t="s">
        <v>79</v>
      </c>
      <c r="M10" s="8"/>
      <c r="N10" s="8"/>
      <c r="O10" s="10" t="s">
        <v>53</v>
      </c>
      <c r="P10" s="10" t="s">
        <v>80</v>
      </c>
      <c r="Q10" s="10" t="s">
        <v>77</v>
      </c>
      <c r="R10" s="8"/>
      <c r="S10" s="8" t="str">
        <f>"620,0"</f>
        <v>620,0</v>
      </c>
      <c r="T10" s="8" t="str">
        <f>"616,6391"</f>
        <v>616,6391</v>
      </c>
      <c r="U10" s="7"/>
    </row>
    <row r="11" spans="1:21">
      <c r="B11" s="5" t="s">
        <v>56</v>
      </c>
    </row>
    <row r="12" spans="1:21">
      <c r="A12" s="6"/>
      <c r="B12" s="6"/>
      <c r="C12" s="6"/>
      <c r="D12" s="6"/>
      <c r="E12" s="6"/>
      <c r="F12" s="6"/>
      <c r="N12" s="5"/>
      <c r="O12" s="3"/>
      <c r="P12" s="3"/>
      <c r="Q12" s="3"/>
      <c r="R12" s="3"/>
      <c r="S12" s="3"/>
      <c r="T12" s="3"/>
      <c r="U12" s="3"/>
    </row>
    <row r="13" spans="1:21">
      <c r="A13" s="6"/>
      <c r="B13" s="6"/>
      <c r="C13" s="6"/>
      <c r="D13" s="6"/>
      <c r="E13" s="6"/>
      <c r="F13" s="6"/>
      <c r="N13" s="5"/>
      <c r="O13" s="3"/>
      <c r="P13" s="3"/>
      <c r="Q13" s="3"/>
      <c r="R13" s="3"/>
      <c r="S13" s="3"/>
      <c r="T13" s="3"/>
      <c r="U13" s="3"/>
    </row>
    <row r="14" spans="1:21">
      <c r="A14" s="6"/>
      <c r="B14" s="6"/>
      <c r="C14" s="6"/>
      <c r="D14" s="6"/>
      <c r="E14" s="6"/>
      <c r="F14" s="6"/>
      <c r="N14" s="5"/>
      <c r="O14" s="3"/>
      <c r="P14" s="3"/>
      <c r="Q14" s="3"/>
      <c r="R14" s="3"/>
      <c r="S14" s="3"/>
      <c r="T14" s="3"/>
      <c r="U14" s="3"/>
    </row>
    <row r="15" spans="1:21">
      <c r="A15" s="6"/>
      <c r="B15" s="6"/>
      <c r="C15" s="6"/>
      <c r="D15" s="6"/>
      <c r="E15" s="6"/>
      <c r="F15" s="6"/>
      <c r="N15" s="5"/>
      <c r="O15" s="3"/>
      <c r="P15" s="3"/>
      <c r="Q15" s="3"/>
      <c r="R15" s="3"/>
      <c r="S15" s="3"/>
      <c r="T15" s="3"/>
      <c r="U15" s="3"/>
    </row>
    <row r="16" spans="1:21">
      <c r="A16" s="6"/>
      <c r="B16" s="6"/>
      <c r="C16" s="6"/>
      <c r="D16" s="6"/>
      <c r="E16" s="6"/>
      <c r="F16" s="6"/>
      <c r="N16" s="5"/>
      <c r="O16" s="3"/>
      <c r="P16" s="3"/>
      <c r="Q16" s="3"/>
      <c r="R16" s="3"/>
      <c r="S16" s="3"/>
      <c r="T16" s="3"/>
      <c r="U16" s="3"/>
    </row>
    <row r="17" spans="1:21">
      <c r="A17" s="6"/>
      <c r="B17" s="6"/>
      <c r="C17" s="6"/>
      <c r="D17" s="6"/>
      <c r="E17" s="6"/>
      <c r="F17" s="6"/>
      <c r="N17" s="5"/>
      <c r="O17" s="3"/>
      <c r="P17" s="3"/>
      <c r="Q17" s="3"/>
      <c r="R17" s="3"/>
      <c r="S17" s="3"/>
      <c r="T17" s="3"/>
      <c r="U17" s="3"/>
    </row>
    <row r="18" spans="1:21">
      <c r="A18" s="6"/>
      <c r="B18" s="6"/>
      <c r="C18" s="6"/>
      <c r="D18" s="6"/>
      <c r="E18" s="6"/>
      <c r="F18" s="6"/>
      <c r="N18" s="5"/>
      <c r="O18" s="3"/>
      <c r="P18" s="3"/>
      <c r="Q18" s="3"/>
      <c r="R18" s="3"/>
      <c r="S18" s="3"/>
      <c r="T18" s="3"/>
      <c r="U18" s="3"/>
    </row>
    <row r="19" spans="1:21">
      <c r="A19" s="6"/>
      <c r="B19" s="6"/>
      <c r="C19" s="6"/>
      <c r="D19" s="6"/>
      <c r="E19" s="6"/>
      <c r="F19" s="6"/>
      <c r="N19" s="5"/>
      <c r="O19" s="3"/>
      <c r="P19" s="3"/>
      <c r="Q19" s="3"/>
      <c r="R19" s="3"/>
      <c r="S19" s="3"/>
      <c r="T19" s="3"/>
      <c r="U19" s="3"/>
    </row>
    <row r="20" spans="1:21">
      <c r="A20" s="6"/>
      <c r="B20" s="6"/>
      <c r="C20" s="6"/>
      <c r="D20" s="6"/>
      <c r="E20" s="6"/>
      <c r="F20" s="6"/>
      <c r="N20" s="5"/>
      <c r="O20" s="3"/>
      <c r="P20" s="3"/>
      <c r="Q20" s="3"/>
      <c r="R20" s="3"/>
      <c r="S20" s="3"/>
      <c r="T20" s="3"/>
      <c r="U20" s="3"/>
    </row>
    <row r="21" spans="1:21">
      <c r="A21" s="6"/>
      <c r="B21" s="6"/>
      <c r="C21" s="6"/>
      <c r="D21" s="6"/>
      <c r="E21" s="6"/>
      <c r="F21" s="6"/>
      <c r="N21" s="5"/>
      <c r="O21" s="3"/>
      <c r="P21" s="3"/>
      <c r="Q21" s="3"/>
      <c r="R21" s="3"/>
      <c r="S21" s="3"/>
      <c r="T21" s="3"/>
      <c r="U21" s="3"/>
    </row>
    <row r="22" spans="1:21">
      <c r="A22" s="6"/>
      <c r="B22" s="6"/>
      <c r="C22" s="6"/>
      <c r="D22" s="6"/>
      <c r="E22" s="6"/>
      <c r="F22" s="6"/>
      <c r="N22" s="5"/>
      <c r="O22" s="3"/>
      <c r="P22" s="3"/>
      <c r="Q22" s="3"/>
      <c r="R22" s="3"/>
      <c r="S22" s="3"/>
      <c r="T22" s="3"/>
      <c r="U22" s="3"/>
    </row>
    <row r="23" spans="1:21">
      <c r="A23" s="6"/>
      <c r="B23" s="6"/>
      <c r="C23" s="6"/>
      <c r="D23" s="6"/>
      <c r="E23" s="6"/>
      <c r="F23" s="6"/>
      <c r="N23" s="5"/>
      <c r="O23" s="3"/>
      <c r="P23" s="3"/>
      <c r="Q23" s="3"/>
      <c r="R23" s="3"/>
      <c r="S23" s="3"/>
      <c r="T23" s="3"/>
      <c r="U23" s="3"/>
    </row>
    <row r="24" spans="1:21">
      <c r="A24" s="6"/>
      <c r="B24" s="6"/>
      <c r="C24" s="6"/>
      <c r="D24" s="6"/>
      <c r="E24" s="6"/>
      <c r="F24" s="6"/>
      <c r="N24" s="5"/>
      <c r="O24" s="3"/>
      <c r="P24" s="3"/>
      <c r="Q24" s="3"/>
      <c r="R24" s="3"/>
      <c r="S24" s="3"/>
      <c r="T24" s="3"/>
      <c r="U24" s="3"/>
    </row>
    <row r="25" spans="1:21">
      <c r="A25" s="6"/>
      <c r="B25" s="6"/>
      <c r="C25" s="6"/>
      <c r="D25" s="6"/>
      <c r="E25" s="6"/>
      <c r="F25" s="6"/>
      <c r="N25" s="5"/>
      <c r="O25" s="3"/>
      <c r="P25" s="3"/>
      <c r="Q25" s="3"/>
      <c r="R25" s="3"/>
      <c r="S25" s="3"/>
      <c r="T25" s="3"/>
      <c r="U25" s="3"/>
    </row>
    <row r="26" spans="1:21">
      <c r="A26" s="6"/>
      <c r="B26" s="6"/>
      <c r="C26" s="6"/>
      <c r="D26" s="6"/>
      <c r="E26" s="6"/>
      <c r="F26" s="6"/>
      <c r="N26" s="5"/>
      <c r="O26" s="3"/>
      <c r="P26" s="3"/>
      <c r="Q26" s="3"/>
      <c r="R26" s="3"/>
      <c r="S26" s="3"/>
      <c r="T26" s="3"/>
      <c r="U26" s="3"/>
    </row>
    <row r="27" spans="1:21">
      <c r="A27" s="6"/>
      <c r="B27" s="6"/>
      <c r="C27" s="6"/>
      <c r="D27" s="6"/>
      <c r="E27" s="6"/>
      <c r="F27" s="6"/>
      <c r="N27" s="5"/>
      <c r="O27" s="3"/>
      <c r="P27" s="3"/>
      <c r="Q27" s="3"/>
      <c r="R27" s="3"/>
      <c r="S27" s="3"/>
      <c r="T27" s="3"/>
      <c r="U27" s="3"/>
    </row>
    <row r="28" spans="1:21">
      <c r="A28" s="6"/>
      <c r="B28" s="6"/>
      <c r="C28" s="6"/>
      <c r="D28" s="6"/>
      <c r="E28" s="6"/>
      <c r="F28" s="6"/>
      <c r="N28" s="5"/>
      <c r="O28" s="3"/>
      <c r="P28" s="3"/>
      <c r="Q28" s="3"/>
      <c r="R28" s="3"/>
      <c r="S28" s="3"/>
      <c r="T28" s="3"/>
      <c r="U28" s="3"/>
    </row>
    <row r="29" spans="1:21">
      <c r="A29" s="6"/>
      <c r="B29" s="6"/>
      <c r="C29" s="6"/>
      <c r="D29" s="6"/>
      <c r="E29" s="6"/>
      <c r="F29" s="6"/>
      <c r="N29" s="5"/>
      <c r="O29" s="3"/>
      <c r="P29" s="3"/>
      <c r="Q29" s="3"/>
      <c r="R29" s="3"/>
      <c r="S29" s="3"/>
      <c r="T29" s="3"/>
      <c r="U29" s="3"/>
    </row>
    <row r="30" spans="1:21">
      <c r="A30" s="6"/>
      <c r="B30" s="6"/>
      <c r="C30" s="6"/>
      <c r="D30" s="6"/>
      <c r="E30" s="6"/>
      <c r="F30" s="6"/>
      <c r="N30" s="5"/>
      <c r="O30" s="3"/>
      <c r="P30" s="3"/>
      <c r="Q30" s="3"/>
      <c r="R30" s="3"/>
      <c r="S30" s="3"/>
      <c r="T30" s="3"/>
      <c r="U30" s="3"/>
    </row>
    <row r="31" spans="1:21">
      <c r="A31" s="6"/>
      <c r="B31" s="6"/>
      <c r="C31" s="6"/>
      <c r="D31" s="6"/>
      <c r="E31" s="6"/>
      <c r="F31" s="6"/>
      <c r="N31" s="5"/>
      <c r="O31" s="3"/>
      <c r="P31" s="3"/>
      <c r="Q31" s="3"/>
      <c r="R31" s="3"/>
      <c r="S31" s="3"/>
      <c r="T31" s="3"/>
      <c r="U31" s="3"/>
    </row>
    <row r="32" spans="1:21">
      <c r="A32" s="6"/>
      <c r="B32" s="6"/>
      <c r="C32" s="6"/>
      <c r="D32" s="6"/>
      <c r="E32" s="6"/>
      <c r="F32" s="6"/>
      <c r="N32" s="5"/>
      <c r="O32" s="3"/>
      <c r="P32" s="3"/>
      <c r="Q32" s="3"/>
      <c r="R32" s="3"/>
      <c r="S32" s="3"/>
      <c r="T32" s="3"/>
      <c r="U32" s="3"/>
    </row>
    <row r="33" spans="1:21">
      <c r="A33" s="6"/>
      <c r="B33" s="6"/>
      <c r="C33" s="6"/>
      <c r="D33" s="6"/>
      <c r="E33" s="6"/>
      <c r="F33" s="6"/>
      <c r="N33" s="5"/>
      <c r="O33" s="3"/>
      <c r="P33" s="3"/>
      <c r="Q33" s="3"/>
      <c r="R33" s="3"/>
      <c r="S33" s="3"/>
      <c r="T33" s="3"/>
      <c r="U33" s="3"/>
    </row>
    <row r="34" spans="1:21">
      <c r="A34" s="6"/>
      <c r="B34" s="6"/>
      <c r="C34" s="6"/>
      <c r="D34" s="6"/>
      <c r="E34" s="6"/>
      <c r="F34" s="6"/>
      <c r="N34" s="5"/>
      <c r="O34" s="3"/>
      <c r="P34" s="3"/>
      <c r="Q34" s="3"/>
      <c r="R34" s="3"/>
      <c r="S34" s="3"/>
      <c r="T34" s="3"/>
      <c r="U34" s="3"/>
    </row>
    <row r="35" spans="1:21">
      <c r="A35" s="6"/>
      <c r="B35" s="6"/>
      <c r="C35" s="6"/>
      <c r="D35" s="6"/>
      <c r="E35" s="6"/>
      <c r="F35" s="6"/>
      <c r="N35" s="5"/>
      <c r="O35" s="3"/>
      <c r="P35" s="3"/>
      <c r="Q35" s="3"/>
      <c r="R35" s="3"/>
      <c r="S35" s="3"/>
      <c r="T35" s="3"/>
      <c r="U35" s="3"/>
    </row>
    <row r="36" spans="1:21">
      <c r="A36" s="6"/>
      <c r="B36" s="6"/>
      <c r="C36" s="6"/>
      <c r="D36" s="6"/>
      <c r="E36" s="6"/>
      <c r="F36" s="6"/>
      <c r="N36" s="5"/>
      <c r="O36" s="3"/>
      <c r="P36" s="3"/>
      <c r="Q36" s="3"/>
      <c r="R36" s="3"/>
      <c r="S36" s="3"/>
      <c r="T36" s="3"/>
      <c r="U36" s="3"/>
    </row>
    <row r="37" spans="1:21">
      <c r="A37" s="6"/>
      <c r="B37" s="6"/>
      <c r="C37" s="6"/>
      <c r="D37" s="6"/>
      <c r="E37" s="6"/>
      <c r="F37" s="6"/>
      <c r="N37" s="5"/>
      <c r="O37" s="3"/>
      <c r="P37" s="3"/>
      <c r="Q37" s="3"/>
      <c r="R37" s="3"/>
      <c r="S37" s="3"/>
      <c r="T37" s="3"/>
      <c r="U37" s="3"/>
    </row>
    <row r="38" spans="1:21">
      <c r="A38" s="6"/>
      <c r="B38" s="6"/>
      <c r="C38" s="6"/>
      <c r="D38" s="6"/>
      <c r="E38" s="6"/>
      <c r="F38" s="6"/>
      <c r="N38" s="5"/>
      <c r="O38" s="3"/>
      <c r="P38" s="3"/>
      <c r="Q38" s="3"/>
      <c r="R38" s="3"/>
      <c r="S38" s="3"/>
      <c r="T38" s="3"/>
      <c r="U38" s="3"/>
    </row>
    <row r="39" spans="1:21">
      <c r="A39" s="6"/>
      <c r="B39" s="6"/>
      <c r="C39" s="6"/>
      <c r="D39" s="6"/>
      <c r="E39" s="6"/>
      <c r="F39" s="6"/>
      <c r="N39" s="5"/>
      <c r="O39" s="3"/>
      <c r="P39" s="3"/>
      <c r="Q39" s="3"/>
      <c r="R39" s="3"/>
      <c r="S39" s="3"/>
      <c r="T39" s="3"/>
      <c r="U39" s="3"/>
    </row>
    <row r="40" spans="1:21">
      <c r="A40" s="6"/>
      <c r="B40" s="6"/>
      <c r="C40" s="6"/>
      <c r="D40" s="6"/>
      <c r="E40" s="6"/>
      <c r="F40" s="6"/>
      <c r="N40" s="5"/>
      <c r="O40" s="3"/>
      <c r="P40" s="3"/>
      <c r="Q40" s="3"/>
      <c r="R40" s="3"/>
      <c r="S40" s="3"/>
      <c r="T40" s="3"/>
      <c r="U40" s="3"/>
    </row>
    <row r="41" spans="1:21">
      <c r="A41" s="6"/>
      <c r="B41" s="6"/>
      <c r="C41" s="6"/>
      <c r="D41" s="6"/>
      <c r="E41" s="6"/>
      <c r="F41" s="6"/>
      <c r="N41" s="5"/>
      <c r="O41" s="3"/>
      <c r="P41" s="3"/>
      <c r="Q41" s="3"/>
      <c r="R41" s="3"/>
      <c r="S41" s="3"/>
      <c r="T41" s="3"/>
      <c r="U41" s="3"/>
    </row>
    <row r="42" spans="1:21">
      <c r="A42" s="6"/>
      <c r="B42" s="6"/>
      <c r="C42" s="6"/>
      <c r="D42" s="6"/>
      <c r="E42" s="6"/>
      <c r="F42" s="6"/>
      <c r="N42" s="5"/>
      <c r="O42" s="3"/>
      <c r="P42" s="3"/>
      <c r="Q42" s="3"/>
      <c r="R42" s="3"/>
      <c r="S42" s="3"/>
      <c r="T42" s="3"/>
      <c r="U42" s="3"/>
    </row>
    <row r="43" spans="1:21">
      <c r="A43" s="6"/>
      <c r="B43" s="6"/>
      <c r="C43" s="6"/>
      <c r="D43" s="6"/>
      <c r="E43" s="6"/>
      <c r="F43" s="6"/>
      <c r="N43" s="5"/>
      <c r="O43" s="3"/>
      <c r="P43" s="3"/>
      <c r="Q43" s="3"/>
      <c r="R43" s="3"/>
      <c r="S43" s="3"/>
      <c r="T43" s="3"/>
      <c r="U43" s="3"/>
    </row>
    <row r="44" spans="1:21">
      <c r="A44" s="6"/>
      <c r="B44" s="6"/>
      <c r="C44" s="6"/>
      <c r="D44" s="6"/>
      <c r="E44" s="6"/>
      <c r="F44" s="6"/>
      <c r="N44" s="5"/>
      <c r="O44" s="3"/>
      <c r="P44" s="3"/>
      <c r="Q44" s="3"/>
      <c r="R44" s="3"/>
      <c r="S44" s="3"/>
      <c r="T44" s="3"/>
      <c r="U44" s="3"/>
    </row>
    <row r="45" spans="1:21">
      <c r="A45" s="6"/>
      <c r="B45" s="6"/>
      <c r="C45" s="6"/>
      <c r="D45" s="6"/>
      <c r="E45" s="6"/>
      <c r="F45" s="6"/>
      <c r="N45" s="5"/>
      <c r="O45" s="3"/>
      <c r="P45" s="3"/>
      <c r="Q45" s="3"/>
      <c r="R45" s="3"/>
      <c r="S45" s="3"/>
      <c r="T45" s="3"/>
      <c r="U45" s="3"/>
    </row>
    <row r="46" spans="1:21">
      <c r="A46" s="6"/>
      <c r="B46" s="6"/>
      <c r="C46" s="6"/>
      <c r="D46" s="6"/>
      <c r="E46" s="6"/>
      <c r="F46" s="6"/>
      <c r="N46" s="5"/>
      <c r="O46" s="3"/>
      <c r="P46" s="3"/>
      <c r="Q46" s="3"/>
      <c r="R46" s="3"/>
      <c r="S46" s="3"/>
      <c r="T46" s="3"/>
      <c r="U46" s="3"/>
    </row>
  </sheetData>
  <mergeCells count="15"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9:R9"/>
    <mergeCell ref="B3:B4"/>
    <mergeCell ref="S3:S4"/>
    <mergeCell ref="T3:T4"/>
    <mergeCell ref="U3:U4"/>
    <mergeCell ref="A5:R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26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2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0.5" style="5" bestFit="1" customWidth="1"/>
    <col min="7" max="10" width="5.5" style="6" customWidth="1"/>
    <col min="11" max="11" width="10.5" style="6" bestFit="1" customWidth="1"/>
    <col min="12" max="12" width="8.5" style="6" bestFit="1" customWidth="1"/>
    <col min="13" max="13" width="20.1640625" style="5" customWidth="1"/>
    <col min="14" max="16384" width="9.1640625" style="3"/>
  </cols>
  <sheetData>
    <row r="1" spans="1:13" s="2" customFormat="1" ht="29" customHeight="1">
      <c r="A1" s="36" t="s">
        <v>217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226</v>
      </c>
      <c r="B3" s="32" t="s">
        <v>0</v>
      </c>
      <c r="C3" s="46" t="s">
        <v>227</v>
      </c>
      <c r="D3" s="46" t="s">
        <v>6</v>
      </c>
      <c r="E3" s="34" t="s">
        <v>228</v>
      </c>
      <c r="F3" s="34" t="s">
        <v>5</v>
      </c>
      <c r="G3" s="34" t="s">
        <v>7</v>
      </c>
      <c r="H3" s="34"/>
      <c r="I3" s="34"/>
      <c r="J3" s="34"/>
      <c r="K3" s="34" t="s">
        <v>134</v>
      </c>
      <c r="L3" s="34" t="s">
        <v>3</v>
      </c>
      <c r="M3" s="47" t="s">
        <v>2</v>
      </c>
    </row>
    <row r="4" spans="1:13" s="1" customFormat="1" ht="21" customHeight="1" thickBot="1">
      <c r="A4" s="45"/>
      <c r="B4" s="33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35"/>
      <c r="L4" s="35"/>
      <c r="M4" s="48"/>
    </row>
    <row r="5" spans="1:13" ht="16">
      <c r="A5" s="29" t="s">
        <v>171</v>
      </c>
      <c r="B5" s="29"/>
      <c r="C5" s="30"/>
      <c r="D5" s="30"/>
      <c r="E5" s="30"/>
      <c r="F5" s="30"/>
      <c r="G5" s="30"/>
      <c r="H5" s="30"/>
      <c r="I5" s="30"/>
      <c r="J5" s="30"/>
    </row>
    <row r="6" spans="1:13">
      <c r="A6" s="8" t="s">
        <v>55</v>
      </c>
      <c r="B6" s="7" t="s">
        <v>212</v>
      </c>
      <c r="C6" s="7" t="s">
        <v>172</v>
      </c>
      <c r="D6" s="7" t="s">
        <v>173</v>
      </c>
      <c r="E6" s="7" t="s">
        <v>229</v>
      </c>
      <c r="F6" s="7" t="s">
        <v>14</v>
      </c>
      <c r="G6" s="10" t="s">
        <v>85</v>
      </c>
      <c r="H6" s="9" t="s">
        <v>174</v>
      </c>
      <c r="I6" s="10" t="s">
        <v>174</v>
      </c>
      <c r="J6" s="8"/>
      <c r="K6" s="8" t="str">
        <f>"67,5"</f>
        <v>67,5</v>
      </c>
      <c r="L6" s="8" t="str">
        <f>"177,6600"</f>
        <v>177,6600</v>
      </c>
      <c r="M6" s="7"/>
    </row>
    <row r="7" spans="1:13">
      <c r="B7" s="5" t="s">
        <v>56</v>
      </c>
    </row>
    <row r="8" spans="1:13" ht="16">
      <c r="A8" s="31" t="s">
        <v>10</v>
      </c>
      <c r="B8" s="31"/>
      <c r="C8" s="31"/>
      <c r="D8" s="31"/>
      <c r="E8" s="31"/>
      <c r="F8" s="31"/>
      <c r="G8" s="31"/>
      <c r="H8" s="31"/>
      <c r="I8" s="31"/>
      <c r="J8" s="31"/>
    </row>
    <row r="9" spans="1:13">
      <c r="A9" s="8" t="s">
        <v>55</v>
      </c>
      <c r="B9" s="7" t="s">
        <v>11</v>
      </c>
      <c r="C9" s="7" t="s">
        <v>12</v>
      </c>
      <c r="D9" s="7" t="s">
        <v>13</v>
      </c>
      <c r="E9" s="7" t="s">
        <v>229</v>
      </c>
      <c r="F9" s="7" t="s">
        <v>14</v>
      </c>
      <c r="G9" s="9" t="s">
        <v>15</v>
      </c>
      <c r="H9" s="10" t="s">
        <v>15</v>
      </c>
      <c r="I9" s="10" t="s">
        <v>16</v>
      </c>
      <c r="J9" s="8"/>
      <c r="K9" s="8" t="str">
        <f>"95,0"</f>
        <v>95,0</v>
      </c>
      <c r="L9" s="8" t="str">
        <f>"170,5250"</f>
        <v>170,5250</v>
      </c>
      <c r="M9" s="7" t="s">
        <v>22</v>
      </c>
    </row>
    <row r="10" spans="1:13">
      <c r="B10" s="5" t="s">
        <v>56</v>
      </c>
    </row>
    <row r="11" spans="1:13">
      <c r="B11" s="5" t="s">
        <v>56</v>
      </c>
      <c r="C11" s="6"/>
      <c r="D11" s="6"/>
      <c r="E11" s="6"/>
      <c r="F11" s="6"/>
      <c r="G11" s="5"/>
      <c r="H11" s="3"/>
      <c r="I11" s="3"/>
      <c r="J11" s="3"/>
      <c r="K11" s="3"/>
      <c r="L11" s="3"/>
      <c r="M11" s="3"/>
    </row>
    <row r="12" spans="1:13">
      <c r="B12" s="5" t="s">
        <v>56</v>
      </c>
      <c r="C12" s="6"/>
      <c r="D12" s="6"/>
      <c r="E12" s="6"/>
      <c r="F12" s="6"/>
      <c r="G12" s="5"/>
      <c r="H12" s="3"/>
      <c r="I12" s="3"/>
      <c r="J12" s="3"/>
      <c r="K12" s="3"/>
      <c r="L12" s="3"/>
      <c r="M12" s="3"/>
    </row>
    <row r="13" spans="1:13">
      <c r="B13" s="5" t="s">
        <v>56</v>
      </c>
      <c r="C13" s="6"/>
      <c r="D13" s="6"/>
      <c r="E13" s="6"/>
      <c r="F13" s="6"/>
      <c r="G13" s="5"/>
      <c r="H13" s="3"/>
      <c r="I13" s="3"/>
      <c r="J13" s="3"/>
      <c r="K13" s="3"/>
      <c r="L13" s="3"/>
      <c r="M13" s="3"/>
    </row>
    <row r="14" spans="1:13">
      <c r="B14" s="5" t="s">
        <v>56</v>
      </c>
      <c r="C14" s="6"/>
      <c r="D14" s="6"/>
      <c r="E14" s="6"/>
      <c r="F14" s="6"/>
      <c r="G14" s="5"/>
      <c r="H14" s="3"/>
      <c r="I14" s="3"/>
      <c r="J14" s="3"/>
      <c r="K14" s="3"/>
      <c r="L14" s="3"/>
      <c r="M14" s="3"/>
    </row>
    <row r="15" spans="1:13">
      <c r="B15" s="5" t="s">
        <v>56</v>
      </c>
      <c r="C15" s="6"/>
      <c r="D15" s="6"/>
      <c r="E15" s="6"/>
      <c r="F15" s="6"/>
      <c r="G15" s="5"/>
      <c r="H15" s="3"/>
      <c r="I15" s="3"/>
      <c r="J15" s="3"/>
      <c r="K15" s="3"/>
      <c r="L15" s="3"/>
      <c r="M15" s="3"/>
    </row>
    <row r="16" spans="1:13">
      <c r="B16" s="5" t="s">
        <v>56</v>
      </c>
      <c r="C16" s="6"/>
      <c r="D16" s="6"/>
      <c r="E16" s="6"/>
      <c r="F16" s="6"/>
      <c r="G16" s="5"/>
      <c r="H16" s="3"/>
      <c r="I16" s="3"/>
      <c r="J16" s="3"/>
      <c r="K16" s="3"/>
      <c r="L16" s="3"/>
      <c r="M16" s="3"/>
    </row>
    <row r="17" spans="2:13">
      <c r="B17" s="5" t="s">
        <v>56</v>
      </c>
      <c r="C17" s="6"/>
      <c r="D17" s="6"/>
      <c r="E17" s="6"/>
      <c r="F17" s="6"/>
      <c r="G17" s="5"/>
      <c r="H17" s="3"/>
      <c r="I17" s="3"/>
      <c r="J17" s="3"/>
      <c r="K17" s="3"/>
      <c r="L17" s="3"/>
      <c r="M17" s="3"/>
    </row>
    <row r="18" spans="2:13">
      <c r="B18" s="5" t="s">
        <v>56</v>
      </c>
      <c r="C18" s="6"/>
      <c r="D18" s="6"/>
      <c r="E18" s="6"/>
      <c r="F18" s="6"/>
      <c r="G18" s="5"/>
      <c r="H18" s="3"/>
      <c r="I18" s="3"/>
      <c r="J18" s="3"/>
      <c r="K18" s="3"/>
      <c r="L18" s="3"/>
      <c r="M18" s="3"/>
    </row>
    <row r="19" spans="2:13">
      <c r="B19" s="5" t="s">
        <v>56</v>
      </c>
      <c r="C19" s="6"/>
      <c r="D19" s="6"/>
      <c r="E19" s="6"/>
      <c r="F19" s="6"/>
      <c r="G19" s="5"/>
      <c r="H19" s="3"/>
      <c r="I19" s="3"/>
      <c r="J19" s="3"/>
      <c r="K19" s="3"/>
      <c r="L19" s="3"/>
      <c r="M19" s="3"/>
    </row>
    <row r="20" spans="2:13">
      <c r="B20" s="5" t="s">
        <v>56</v>
      </c>
      <c r="C20" s="6"/>
      <c r="D20" s="6"/>
      <c r="E20" s="6"/>
      <c r="F20" s="6"/>
      <c r="G20" s="5"/>
      <c r="H20" s="3"/>
      <c r="I20" s="3"/>
      <c r="J20" s="3"/>
      <c r="K20" s="3"/>
      <c r="L20" s="3"/>
      <c r="M20" s="3"/>
    </row>
    <row r="21" spans="2:13">
      <c r="B21" s="5" t="s">
        <v>56</v>
      </c>
      <c r="C21" s="6"/>
      <c r="D21" s="6"/>
      <c r="E21" s="6"/>
      <c r="F21" s="6"/>
      <c r="G21" s="5"/>
      <c r="H21" s="3"/>
      <c r="I21" s="3"/>
      <c r="J21" s="3"/>
      <c r="K21" s="3"/>
      <c r="L21" s="3"/>
      <c r="M21" s="3"/>
    </row>
    <row r="22" spans="2:13">
      <c r="B22" s="5" t="s">
        <v>56</v>
      </c>
      <c r="C22" s="6"/>
      <c r="D22" s="6"/>
      <c r="E22" s="6"/>
      <c r="F22" s="6"/>
      <c r="G22" s="5"/>
      <c r="H22" s="3"/>
      <c r="I22" s="3"/>
      <c r="J22" s="3"/>
      <c r="K22" s="3"/>
      <c r="L22" s="3"/>
      <c r="M22" s="3"/>
    </row>
    <row r="23" spans="2:13">
      <c r="B23" s="5" t="s">
        <v>56</v>
      </c>
      <c r="C23" s="6"/>
      <c r="D23" s="6"/>
      <c r="E23" s="6"/>
      <c r="F23" s="6"/>
      <c r="G23" s="5"/>
      <c r="H23" s="3"/>
      <c r="I23" s="3"/>
      <c r="J23" s="3"/>
      <c r="K23" s="3"/>
      <c r="L23" s="3"/>
      <c r="M23" s="3"/>
    </row>
    <row r="24" spans="2:13">
      <c r="B24" s="5" t="s">
        <v>56</v>
      </c>
      <c r="C24" s="6"/>
      <c r="D24" s="6"/>
      <c r="E24" s="6"/>
      <c r="F24" s="6"/>
      <c r="G24" s="5"/>
      <c r="H24" s="3"/>
      <c r="I24" s="3"/>
      <c r="J24" s="3"/>
      <c r="K24" s="3"/>
      <c r="L24" s="3"/>
      <c r="M24" s="3"/>
    </row>
    <row r="25" spans="2:13">
      <c r="B25" s="5" t="s">
        <v>56</v>
      </c>
      <c r="C25" s="6"/>
      <c r="D25" s="6"/>
      <c r="E25" s="6"/>
      <c r="F25" s="6"/>
      <c r="G25" s="5"/>
      <c r="H25" s="3"/>
      <c r="I25" s="3"/>
      <c r="J25" s="3"/>
      <c r="K25" s="3"/>
      <c r="L25" s="3"/>
      <c r="M25" s="3"/>
    </row>
    <row r="26" spans="2:13">
      <c r="C26" s="6"/>
      <c r="D26" s="6"/>
      <c r="E26" s="6"/>
      <c r="F26" s="6"/>
      <c r="G26" s="5"/>
      <c r="H26" s="3"/>
      <c r="I26" s="3"/>
      <c r="J26" s="3"/>
      <c r="K26" s="3"/>
      <c r="L26" s="3"/>
      <c r="M26" s="3"/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77"/>
  <sheetViews>
    <sheetView workbookViewId="0">
      <selection activeCell="F30" sqref="F30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30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0.6640625" style="5" customWidth="1"/>
    <col min="14" max="16384" width="9.1640625" style="3"/>
  </cols>
  <sheetData>
    <row r="1" spans="1:13" s="2" customFormat="1" ht="29" customHeight="1">
      <c r="A1" s="36" t="s">
        <v>219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226</v>
      </c>
      <c r="B3" s="32" t="s">
        <v>0</v>
      </c>
      <c r="C3" s="46" t="s">
        <v>227</v>
      </c>
      <c r="D3" s="46" t="s">
        <v>6</v>
      </c>
      <c r="E3" s="34" t="s">
        <v>228</v>
      </c>
      <c r="F3" s="34" t="s">
        <v>5</v>
      </c>
      <c r="G3" s="34" t="s">
        <v>8</v>
      </c>
      <c r="H3" s="34"/>
      <c r="I3" s="34"/>
      <c r="J3" s="34"/>
      <c r="K3" s="34" t="s">
        <v>134</v>
      </c>
      <c r="L3" s="34" t="s">
        <v>3</v>
      </c>
      <c r="M3" s="47" t="s">
        <v>2</v>
      </c>
    </row>
    <row r="4" spans="1:13" s="1" customFormat="1" ht="21" customHeight="1" thickBot="1">
      <c r="A4" s="45"/>
      <c r="B4" s="33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35"/>
      <c r="L4" s="35"/>
      <c r="M4" s="48"/>
    </row>
    <row r="5" spans="1:13" ht="16">
      <c r="A5" s="29" t="s">
        <v>10</v>
      </c>
      <c r="B5" s="29"/>
      <c r="C5" s="30"/>
      <c r="D5" s="30"/>
      <c r="E5" s="30"/>
      <c r="F5" s="30"/>
      <c r="G5" s="30"/>
      <c r="H5" s="30"/>
      <c r="I5" s="30"/>
      <c r="J5" s="30"/>
    </row>
    <row r="6" spans="1:13">
      <c r="A6" s="12" t="s">
        <v>55</v>
      </c>
      <c r="B6" s="11" t="s">
        <v>136</v>
      </c>
      <c r="C6" s="11" t="s">
        <v>137</v>
      </c>
      <c r="D6" s="11" t="s">
        <v>138</v>
      </c>
      <c r="E6" s="11" t="s">
        <v>229</v>
      </c>
      <c r="F6" s="11" t="s">
        <v>215</v>
      </c>
      <c r="G6" s="16" t="s">
        <v>87</v>
      </c>
      <c r="H6" s="15" t="s">
        <v>87</v>
      </c>
      <c r="I6" s="16" t="s">
        <v>114</v>
      </c>
      <c r="J6" s="12"/>
      <c r="K6" s="12" t="str">
        <f>"70,0"</f>
        <v>70,0</v>
      </c>
      <c r="L6" s="12" t="str">
        <f>"127,7220"</f>
        <v>127,7220</v>
      </c>
      <c r="M6" s="11"/>
    </row>
    <row r="7" spans="1:13">
      <c r="A7" s="14" t="s">
        <v>135</v>
      </c>
      <c r="B7" s="13" t="s">
        <v>11</v>
      </c>
      <c r="C7" s="13" t="s">
        <v>12</v>
      </c>
      <c r="D7" s="13" t="s">
        <v>13</v>
      </c>
      <c r="E7" s="13" t="s">
        <v>229</v>
      </c>
      <c r="F7" s="13" t="s">
        <v>14</v>
      </c>
      <c r="G7" s="17" t="s">
        <v>17</v>
      </c>
      <c r="H7" s="17" t="s">
        <v>18</v>
      </c>
      <c r="I7" s="17" t="s">
        <v>19</v>
      </c>
      <c r="J7" s="14"/>
      <c r="K7" s="14" t="str">
        <f>"47,5"</f>
        <v>47,5</v>
      </c>
      <c r="L7" s="14" t="str">
        <f>"85,2625"</f>
        <v>85,2625</v>
      </c>
      <c r="M7" s="13" t="s">
        <v>22</v>
      </c>
    </row>
    <row r="8" spans="1:13">
      <c r="B8" s="5" t="s">
        <v>56</v>
      </c>
    </row>
    <row r="9" spans="1:13" ht="16">
      <c r="A9" s="31" t="s">
        <v>139</v>
      </c>
      <c r="B9" s="31"/>
      <c r="C9" s="31"/>
      <c r="D9" s="31"/>
      <c r="E9" s="31"/>
      <c r="F9" s="31"/>
      <c r="G9" s="31"/>
      <c r="H9" s="31"/>
      <c r="I9" s="31"/>
      <c r="J9" s="31"/>
    </row>
    <row r="10" spans="1:13">
      <c r="A10" s="8" t="s">
        <v>55</v>
      </c>
      <c r="B10" s="7" t="s">
        <v>140</v>
      </c>
      <c r="C10" s="7" t="s">
        <v>203</v>
      </c>
      <c r="D10" s="7" t="s">
        <v>141</v>
      </c>
      <c r="E10" s="7" t="s">
        <v>233</v>
      </c>
      <c r="F10" s="7" t="s">
        <v>76</v>
      </c>
      <c r="G10" s="10" t="s">
        <v>85</v>
      </c>
      <c r="H10" s="10" t="s">
        <v>142</v>
      </c>
      <c r="I10" s="10" t="s">
        <v>86</v>
      </c>
      <c r="J10" s="8"/>
      <c r="K10" s="8" t="str">
        <f>"65,0"</f>
        <v>65,0</v>
      </c>
      <c r="L10" s="8" t="str">
        <f>"113,8800"</f>
        <v>113,8800</v>
      </c>
      <c r="M10" s="7" t="s">
        <v>213</v>
      </c>
    </row>
    <row r="11" spans="1:13">
      <c r="B11" s="5" t="s">
        <v>56</v>
      </c>
    </row>
    <row r="12" spans="1:13" ht="16">
      <c r="A12" s="31" t="s">
        <v>23</v>
      </c>
      <c r="B12" s="31"/>
      <c r="C12" s="31"/>
      <c r="D12" s="31"/>
      <c r="E12" s="31"/>
      <c r="F12" s="31"/>
      <c r="G12" s="31"/>
      <c r="H12" s="31"/>
      <c r="I12" s="31"/>
      <c r="J12" s="31"/>
    </row>
    <row r="13" spans="1:13">
      <c r="A13" s="8" t="s">
        <v>55</v>
      </c>
      <c r="B13" s="7" t="s">
        <v>143</v>
      </c>
      <c r="C13" s="7" t="s">
        <v>204</v>
      </c>
      <c r="D13" s="7" t="s">
        <v>144</v>
      </c>
      <c r="E13" s="7" t="s">
        <v>233</v>
      </c>
      <c r="F13" s="7" t="s">
        <v>215</v>
      </c>
      <c r="G13" s="10" t="s">
        <v>39</v>
      </c>
      <c r="H13" s="10" t="s">
        <v>145</v>
      </c>
      <c r="I13" s="9" t="s">
        <v>15</v>
      </c>
      <c r="J13" s="8"/>
      <c r="K13" s="8" t="str">
        <f>"87,5"</f>
        <v>87,5</v>
      </c>
      <c r="L13" s="8" t="str">
        <f>"116,4100"</f>
        <v>116,4100</v>
      </c>
      <c r="M13" s="7" t="s">
        <v>214</v>
      </c>
    </row>
    <row r="14" spans="1:13">
      <c r="B14" s="5" t="s">
        <v>56</v>
      </c>
    </row>
    <row r="15" spans="1:13" ht="16">
      <c r="A15" s="31" t="s">
        <v>33</v>
      </c>
      <c r="B15" s="31"/>
      <c r="C15" s="31"/>
      <c r="D15" s="31"/>
      <c r="E15" s="31"/>
      <c r="F15" s="31"/>
      <c r="G15" s="31"/>
      <c r="H15" s="31"/>
      <c r="I15" s="31"/>
      <c r="J15" s="31"/>
    </row>
    <row r="16" spans="1:13">
      <c r="A16" s="8" t="s">
        <v>55</v>
      </c>
      <c r="B16" s="7" t="s">
        <v>146</v>
      </c>
      <c r="C16" s="7" t="s">
        <v>147</v>
      </c>
      <c r="D16" s="7" t="s">
        <v>148</v>
      </c>
      <c r="E16" s="7" t="s">
        <v>229</v>
      </c>
      <c r="F16" s="7" t="s">
        <v>14</v>
      </c>
      <c r="G16" s="10" t="s">
        <v>50</v>
      </c>
      <c r="H16" s="10" t="s">
        <v>119</v>
      </c>
      <c r="I16" s="10" t="s">
        <v>43</v>
      </c>
      <c r="J16" s="8"/>
      <c r="K16" s="8" t="str">
        <f>"150,0"</f>
        <v>150,0</v>
      </c>
      <c r="L16" s="8" t="str">
        <f>"158,1000"</f>
        <v>158,1000</v>
      </c>
      <c r="M16" s="7"/>
    </row>
    <row r="17" spans="1:13">
      <c r="B17" s="5" t="s">
        <v>56</v>
      </c>
    </row>
    <row r="18" spans="1:13" ht="16">
      <c r="A18" s="31" t="s">
        <v>44</v>
      </c>
      <c r="B18" s="31"/>
      <c r="C18" s="31"/>
      <c r="D18" s="31"/>
      <c r="E18" s="31"/>
      <c r="F18" s="31"/>
      <c r="G18" s="31"/>
      <c r="H18" s="31"/>
      <c r="I18" s="31"/>
      <c r="J18" s="31"/>
    </row>
    <row r="19" spans="1:13">
      <c r="A19" s="12" t="s">
        <v>55</v>
      </c>
      <c r="B19" s="11" t="s">
        <v>149</v>
      </c>
      <c r="C19" s="11" t="s">
        <v>150</v>
      </c>
      <c r="D19" s="11" t="s">
        <v>151</v>
      </c>
      <c r="E19" s="11" t="s">
        <v>229</v>
      </c>
      <c r="F19" s="11" t="s">
        <v>14</v>
      </c>
      <c r="G19" s="15" t="s">
        <v>152</v>
      </c>
      <c r="H19" s="16" t="s">
        <v>32</v>
      </c>
      <c r="I19" s="16" t="s">
        <v>32</v>
      </c>
      <c r="J19" s="12"/>
      <c r="K19" s="12" t="str">
        <f>"167,5"</f>
        <v>167,5</v>
      </c>
      <c r="L19" s="12" t="str">
        <f>"163,9825"</f>
        <v>163,9825</v>
      </c>
      <c r="M19" s="11"/>
    </row>
    <row r="20" spans="1:13">
      <c r="A20" s="20" t="s">
        <v>135</v>
      </c>
      <c r="B20" s="19" t="s">
        <v>153</v>
      </c>
      <c r="C20" s="19" t="s">
        <v>154</v>
      </c>
      <c r="D20" s="19" t="s">
        <v>155</v>
      </c>
      <c r="E20" s="19" t="s">
        <v>229</v>
      </c>
      <c r="F20" s="19" t="s">
        <v>14</v>
      </c>
      <c r="G20" s="22" t="s">
        <v>50</v>
      </c>
      <c r="H20" s="21" t="s">
        <v>50</v>
      </c>
      <c r="I20" s="22" t="s">
        <v>119</v>
      </c>
      <c r="J20" s="20"/>
      <c r="K20" s="20" t="str">
        <f>"135,0"</f>
        <v>135,0</v>
      </c>
      <c r="L20" s="20" t="str">
        <f>"134,0820"</f>
        <v>134,0820</v>
      </c>
      <c r="M20" s="24"/>
    </row>
    <row r="21" spans="1:13">
      <c r="A21" s="14" t="s">
        <v>170</v>
      </c>
      <c r="B21" s="13" t="s">
        <v>156</v>
      </c>
      <c r="C21" s="13" t="s">
        <v>157</v>
      </c>
      <c r="D21" s="13" t="s">
        <v>158</v>
      </c>
      <c r="E21" s="13" t="s">
        <v>229</v>
      </c>
      <c r="F21" s="13" t="s">
        <v>14</v>
      </c>
      <c r="G21" s="17" t="s">
        <v>159</v>
      </c>
      <c r="H21" s="17" t="s">
        <v>160</v>
      </c>
      <c r="I21" s="18" t="s">
        <v>50</v>
      </c>
      <c r="J21" s="14"/>
      <c r="K21" s="14" t="str">
        <f>"132,5"</f>
        <v>132,5</v>
      </c>
      <c r="L21" s="14" t="str">
        <f>"129,4260"</f>
        <v>129,4260</v>
      </c>
      <c r="M21" s="13"/>
    </row>
    <row r="22" spans="1:13">
      <c r="B22" s="5" t="s">
        <v>56</v>
      </c>
    </row>
    <row r="23" spans="1:13" ht="16">
      <c r="A23" s="31" t="s">
        <v>120</v>
      </c>
      <c r="B23" s="31"/>
      <c r="C23" s="31"/>
      <c r="D23" s="31"/>
      <c r="E23" s="31"/>
      <c r="F23" s="31"/>
      <c r="G23" s="31"/>
      <c r="H23" s="31"/>
      <c r="I23" s="31"/>
      <c r="J23" s="31"/>
    </row>
    <row r="24" spans="1:13">
      <c r="A24" s="12" t="s">
        <v>55</v>
      </c>
      <c r="B24" s="11" t="s">
        <v>161</v>
      </c>
      <c r="C24" s="11" t="s">
        <v>205</v>
      </c>
      <c r="D24" s="11" t="s">
        <v>162</v>
      </c>
      <c r="E24" s="11" t="s">
        <v>234</v>
      </c>
      <c r="F24" s="11" t="s">
        <v>76</v>
      </c>
      <c r="G24" s="15" t="s">
        <v>119</v>
      </c>
      <c r="H24" s="16" t="s">
        <v>163</v>
      </c>
      <c r="I24" s="15" t="s">
        <v>163</v>
      </c>
      <c r="J24" s="12"/>
      <c r="K24" s="12" t="str">
        <f>"152,5"</f>
        <v>152,5</v>
      </c>
      <c r="L24" s="12" t="str">
        <f>"139,5375"</f>
        <v>139,5375</v>
      </c>
      <c r="M24" s="25" t="s">
        <v>197</v>
      </c>
    </row>
    <row r="25" spans="1:13">
      <c r="A25" s="14" t="s">
        <v>55</v>
      </c>
      <c r="B25" s="13" t="s">
        <v>164</v>
      </c>
      <c r="C25" s="13" t="s">
        <v>165</v>
      </c>
      <c r="D25" s="13" t="s">
        <v>166</v>
      </c>
      <c r="E25" s="13" t="s">
        <v>229</v>
      </c>
      <c r="F25" s="13" t="s">
        <v>215</v>
      </c>
      <c r="G25" s="17" t="s">
        <v>167</v>
      </c>
      <c r="H25" s="17" t="s">
        <v>152</v>
      </c>
      <c r="I25" s="18" t="s">
        <v>32</v>
      </c>
      <c r="J25" s="14"/>
      <c r="K25" s="14" t="str">
        <f>"167,5"</f>
        <v>167,5</v>
      </c>
      <c r="L25" s="14" t="str">
        <f>"153,9325"</f>
        <v>153,9325</v>
      </c>
      <c r="M25" s="13"/>
    </row>
    <row r="26" spans="1:13">
      <c r="B26" s="5" t="s">
        <v>56</v>
      </c>
    </row>
    <row r="27" spans="1:13" ht="16">
      <c r="A27" s="31" t="s">
        <v>72</v>
      </c>
      <c r="B27" s="31"/>
      <c r="C27" s="31"/>
      <c r="D27" s="31"/>
      <c r="E27" s="31"/>
      <c r="F27" s="31"/>
      <c r="G27" s="31"/>
      <c r="H27" s="31"/>
      <c r="I27" s="31"/>
      <c r="J27" s="31"/>
    </row>
    <row r="28" spans="1:13">
      <c r="A28" s="8" t="s">
        <v>55</v>
      </c>
      <c r="B28" s="7" t="s">
        <v>168</v>
      </c>
      <c r="C28" s="7" t="s">
        <v>206</v>
      </c>
      <c r="D28" s="7" t="s">
        <v>169</v>
      </c>
      <c r="E28" s="7" t="s">
        <v>230</v>
      </c>
      <c r="F28" s="7" t="s">
        <v>14</v>
      </c>
      <c r="G28" s="10" t="s">
        <v>79</v>
      </c>
      <c r="H28" s="10" t="s">
        <v>152</v>
      </c>
      <c r="I28" s="9" t="s">
        <v>67</v>
      </c>
      <c r="J28" s="8"/>
      <c r="K28" s="8" t="str">
        <f>"167,5"</f>
        <v>167,5</v>
      </c>
      <c r="L28" s="8" t="str">
        <f>"149,3765"</f>
        <v>149,3765</v>
      </c>
      <c r="M28" s="23"/>
    </row>
    <row r="29" spans="1:13">
      <c r="B29" s="5" t="s">
        <v>56</v>
      </c>
    </row>
    <row r="30" spans="1:13">
      <c r="A30" s="6"/>
      <c r="B30" s="6"/>
      <c r="C30" s="6"/>
      <c r="D30" s="6"/>
      <c r="E30" s="6"/>
      <c r="G30" s="3"/>
      <c r="H30" s="3"/>
      <c r="I30" s="3"/>
      <c r="J30" s="3"/>
      <c r="K30" s="3"/>
      <c r="L30" s="3"/>
      <c r="M30" s="3"/>
    </row>
    <row r="31" spans="1:13">
      <c r="A31" s="6"/>
      <c r="B31" s="6"/>
      <c r="C31" s="6"/>
      <c r="D31" s="6"/>
      <c r="E31" s="6"/>
      <c r="G31" s="3"/>
      <c r="H31" s="3"/>
      <c r="I31" s="3"/>
      <c r="J31" s="3"/>
      <c r="K31" s="3"/>
      <c r="L31" s="3"/>
      <c r="M31" s="3"/>
    </row>
    <row r="32" spans="1:13">
      <c r="A32" s="6"/>
      <c r="B32" s="6"/>
      <c r="C32" s="6"/>
      <c r="D32" s="6"/>
      <c r="E32" s="6"/>
      <c r="G32" s="3"/>
      <c r="H32" s="3"/>
      <c r="I32" s="3"/>
      <c r="J32" s="3"/>
      <c r="K32" s="3"/>
      <c r="L32" s="3"/>
      <c r="M32" s="3"/>
    </row>
    <row r="33" spans="1:13">
      <c r="A33" s="6"/>
      <c r="B33" s="6"/>
      <c r="C33" s="6"/>
      <c r="D33" s="6"/>
      <c r="E33" s="6"/>
      <c r="G33" s="3"/>
      <c r="H33" s="3"/>
      <c r="I33" s="3"/>
      <c r="J33" s="3"/>
      <c r="K33" s="3"/>
      <c r="L33" s="3"/>
      <c r="M33" s="3"/>
    </row>
    <row r="34" spans="1:13">
      <c r="A34" s="6"/>
      <c r="B34" s="6"/>
      <c r="C34" s="6"/>
      <c r="D34" s="6"/>
      <c r="E34" s="6"/>
      <c r="G34" s="3"/>
      <c r="H34" s="3"/>
      <c r="I34" s="3"/>
      <c r="J34" s="3"/>
      <c r="K34" s="3"/>
      <c r="L34" s="3"/>
      <c r="M34" s="3"/>
    </row>
    <row r="35" spans="1:13">
      <c r="A35" s="6"/>
      <c r="B35" s="6"/>
      <c r="C35" s="6"/>
      <c r="D35" s="6"/>
      <c r="E35" s="6"/>
      <c r="G35" s="3"/>
      <c r="H35" s="3"/>
      <c r="I35" s="3"/>
      <c r="J35" s="3"/>
      <c r="K35" s="3"/>
      <c r="L35" s="3"/>
      <c r="M35" s="3"/>
    </row>
    <row r="36" spans="1:13">
      <c r="A36" s="6"/>
      <c r="B36" s="6"/>
      <c r="C36" s="6"/>
      <c r="D36" s="6"/>
      <c r="E36" s="6"/>
      <c r="G36" s="3"/>
      <c r="H36" s="3"/>
      <c r="I36" s="3"/>
      <c r="J36" s="3"/>
      <c r="K36" s="3"/>
      <c r="L36" s="3"/>
      <c r="M36" s="3"/>
    </row>
    <row r="37" spans="1:13">
      <c r="A37" s="6"/>
      <c r="B37" s="6"/>
      <c r="C37" s="6"/>
      <c r="D37" s="6"/>
      <c r="E37" s="6"/>
      <c r="G37" s="3"/>
      <c r="H37" s="3"/>
      <c r="I37" s="3"/>
      <c r="J37" s="3"/>
      <c r="K37" s="3"/>
      <c r="L37" s="3"/>
      <c r="M37" s="3"/>
    </row>
    <row r="38" spans="1:13">
      <c r="A38" s="6"/>
      <c r="B38" s="6"/>
      <c r="C38" s="6"/>
      <c r="D38" s="6"/>
      <c r="E38" s="6"/>
      <c r="G38" s="3"/>
      <c r="H38" s="3"/>
      <c r="I38" s="3"/>
      <c r="J38" s="3"/>
      <c r="K38" s="3"/>
      <c r="L38" s="3"/>
      <c r="M38" s="3"/>
    </row>
    <row r="39" spans="1:13">
      <c r="A39" s="6"/>
      <c r="B39" s="6"/>
      <c r="C39" s="6"/>
      <c r="D39" s="6"/>
      <c r="E39" s="6"/>
      <c r="G39" s="3"/>
      <c r="H39" s="3"/>
      <c r="I39" s="3"/>
      <c r="J39" s="3"/>
      <c r="K39" s="3"/>
      <c r="L39" s="3"/>
      <c r="M39" s="3"/>
    </row>
    <row r="40" spans="1:13">
      <c r="A40" s="6"/>
      <c r="B40" s="6"/>
      <c r="C40" s="6"/>
      <c r="D40" s="6"/>
      <c r="E40" s="6"/>
      <c r="G40" s="3"/>
      <c r="H40" s="3"/>
      <c r="I40" s="3"/>
      <c r="J40" s="3"/>
      <c r="K40" s="3"/>
      <c r="L40" s="3"/>
      <c r="M40" s="3"/>
    </row>
    <row r="41" spans="1:13">
      <c r="A41" s="6"/>
      <c r="B41" s="6"/>
      <c r="C41" s="6"/>
      <c r="D41" s="6"/>
      <c r="E41" s="6"/>
      <c r="G41" s="3"/>
      <c r="H41" s="3"/>
      <c r="I41" s="3"/>
      <c r="J41" s="3"/>
      <c r="K41" s="3"/>
      <c r="L41" s="3"/>
      <c r="M41" s="3"/>
    </row>
    <row r="42" spans="1:13">
      <c r="A42" s="6"/>
      <c r="B42" s="6"/>
      <c r="C42" s="6"/>
      <c r="D42" s="6"/>
      <c r="E42" s="6"/>
      <c r="G42" s="3"/>
      <c r="H42" s="3"/>
      <c r="I42" s="3"/>
      <c r="J42" s="3"/>
      <c r="K42" s="3"/>
      <c r="L42" s="3"/>
      <c r="M42" s="3"/>
    </row>
    <row r="43" spans="1:13">
      <c r="A43" s="6"/>
      <c r="B43" s="6"/>
      <c r="C43" s="6"/>
      <c r="D43" s="6"/>
      <c r="E43" s="6"/>
      <c r="G43" s="3"/>
      <c r="H43" s="3"/>
      <c r="I43" s="3"/>
      <c r="J43" s="3"/>
      <c r="K43" s="3"/>
      <c r="L43" s="3"/>
      <c r="M43" s="3"/>
    </row>
    <row r="44" spans="1:13">
      <c r="A44" s="6"/>
      <c r="B44" s="6"/>
      <c r="C44" s="6"/>
      <c r="D44" s="6"/>
      <c r="E44" s="6"/>
      <c r="G44" s="3"/>
      <c r="H44" s="3"/>
      <c r="I44" s="3"/>
      <c r="J44" s="3"/>
      <c r="K44" s="3"/>
      <c r="L44" s="3"/>
      <c r="M44" s="3"/>
    </row>
    <row r="45" spans="1:13">
      <c r="A45" s="6"/>
      <c r="B45" s="6"/>
      <c r="C45" s="6"/>
      <c r="D45" s="6"/>
      <c r="E45" s="6"/>
      <c r="G45" s="3"/>
      <c r="H45" s="3"/>
      <c r="I45" s="3"/>
      <c r="J45" s="3"/>
      <c r="K45" s="3"/>
      <c r="L45" s="3"/>
      <c r="M45" s="3"/>
    </row>
    <row r="46" spans="1:13">
      <c r="A46" s="6"/>
      <c r="B46" s="6"/>
      <c r="C46" s="6"/>
      <c r="D46" s="6"/>
      <c r="E46" s="6"/>
      <c r="G46" s="3"/>
      <c r="H46" s="3"/>
      <c r="I46" s="3"/>
      <c r="J46" s="3"/>
      <c r="K46" s="3"/>
      <c r="L46" s="3"/>
      <c r="M46" s="3"/>
    </row>
    <row r="47" spans="1:13">
      <c r="A47" s="6"/>
      <c r="B47" s="6"/>
      <c r="C47" s="6"/>
      <c r="D47" s="6"/>
      <c r="E47" s="6"/>
      <c r="G47" s="3"/>
      <c r="H47" s="3"/>
      <c r="I47" s="3"/>
      <c r="J47" s="3"/>
      <c r="K47" s="3"/>
      <c r="L47" s="3"/>
      <c r="M47" s="3"/>
    </row>
    <row r="48" spans="1:13">
      <c r="A48" s="6"/>
      <c r="B48" s="6"/>
      <c r="C48" s="6"/>
      <c r="D48" s="6"/>
      <c r="E48" s="6"/>
      <c r="G48" s="3"/>
      <c r="H48" s="3"/>
      <c r="I48" s="3"/>
      <c r="J48" s="3"/>
      <c r="K48" s="3"/>
      <c r="L48" s="3"/>
      <c r="M48" s="3"/>
    </row>
    <row r="49" spans="1:13">
      <c r="A49" s="6"/>
      <c r="B49" s="6"/>
      <c r="C49" s="6"/>
      <c r="D49" s="6"/>
      <c r="E49" s="6"/>
      <c r="G49" s="3"/>
      <c r="H49" s="3"/>
      <c r="I49" s="3"/>
      <c r="J49" s="3"/>
      <c r="K49" s="3"/>
      <c r="L49" s="3"/>
      <c r="M49" s="3"/>
    </row>
    <row r="50" spans="1:13">
      <c r="A50" s="6"/>
      <c r="B50" s="6"/>
      <c r="C50" s="6"/>
      <c r="D50" s="6"/>
      <c r="E50" s="6"/>
      <c r="G50" s="3"/>
      <c r="H50" s="3"/>
      <c r="I50" s="3"/>
      <c r="J50" s="3"/>
      <c r="K50" s="3"/>
      <c r="L50" s="3"/>
      <c r="M50" s="3"/>
    </row>
    <row r="51" spans="1:13">
      <c r="A51" s="6"/>
      <c r="B51" s="6"/>
      <c r="C51" s="6"/>
      <c r="D51" s="6"/>
      <c r="E51" s="6"/>
      <c r="G51" s="3"/>
      <c r="H51" s="3"/>
      <c r="I51" s="3"/>
      <c r="J51" s="3"/>
      <c r="K51" s="3"/>
      <c r="L51" s="3"/>
      <c r="M51" s="3"/>
    </row>
    <row r="52" spans="1:13">
      <c r="A52" s="6"/>
      <c r="B52" s="6"/>
      <c r="C52" s="6"/>
      <c r="D52" s="6"/>
      <c r="E52" s="6"/>
      <c r="G52" s="3"/>
      <c r="H52" s="3"/>
      <c r="I52" s="3"/>
      <c r="J52" s="3"/>
      <c r="K52" s="3"/>
      <c r="L52" s="3"/>
      <c r="M52" s="3"/>
    </row>
    <row r="53" spans="1:13">
      <c r="A53" s="6"/>
      <c r="B53" s="6"/>
      <c r="C53" s="6"/>
      <c r="D53" s="6"/>
      <c r="E53" s="6"/>
      <c r="G53" s="3"/>
      <c r="H53" s="3"/>
      <c r="I53" s="3"/>
      <c r="J53" s="3"/>
      <c r="K53" s="3"/>
      <c r="L53" s="3"/>
      <c r="M53" s="3"/>
    </row>
    <row r="54" spans="1:13">
      <c r="A54" s="6"/>
      <c r="B54" s="6"/>
      <c r="C54" s="6"/>
      <c r="D54" s="6"/>
      <c r="E54" s="6"/>
      <c r="G54" s="3"/>
      <c r="H54" s="3"/>
      <c r="I54" s="3"/>
      <c r="J54" s="3"/>
      <c r="K54" s="3"/>
      <c r="L54" s="3"/>
      <c r="M54" s="3"/>
    </row>
    <row r="55" spans="1:13">
      <c r="A55" s="6"/>
      <c r="B55" s="6"/>
      <c r="C55" s="6"/>
      <c r="D55" s="6"/>
      <c r="E55" s="6"/>
      <c r="G55" s="3"/>
      <c r="H55" s="3"/>
      <c r="I55" s="3"/>
      <c r="J55" s="3"/>
      <c r="K55" s="3"/>
      <c r="L55" s="3"/>
      <c r="M55" s="3"/>
    </row>
    <row r="56" spans="1:13">
      <c r="A56" s="6"/>
      <c r="B56" s="6"/>
      <c r="C56" s="6"/>
      <c r="D56" s="6"/>
      <c r="E56" s="6"/>
      <c r="G56" s="3"/>
      <c r="H56" s="3"/>
      <c r="I56" s="3"/>
      <c r="J56" s="3"/>
      <c r="K56" s="3"/>
      <c r="L56" s="3"/>
      <c r="M56" s="3"/>
    </row>
    <row r="57" spans="1:13">
      <c r="A57" s="6"/>
      <c r="B57" s="6"/>
      <c r="C57" s="6"/>
      <c r="D57" s="6"/>
      <c r="E57" s="6"/>
      <c r="G57" s="3"/>
      <c r="H57" s="3"/>
      <c r="I57" s="3"/>
      <c r="J57" s="3"/>
      <c r="K57" s="3"/>
      <c r="L57" s="3"/>
      <c r="M57" s="3"/>
    </row>
    <row r="58" spans="1:13">
      <c r="A58" s="6"/>
      <c r="B58" s="6"/>
      <c r="C58" s="6"/>
      <c r="D58" s="6"/>
      <c r="E58" s="6"/>
      <c r="G58" s="3"/>
      <c r="H58" s="3"/>
      <c r="I58" s="3"/>
      <c r="J58" s="3"/>
      <c r="K58" s="3"/>
      <c r="L58" s="3"/>
      <c r="M58" s="3"/>
    </row>
    <row r="59" spans="1:13">
      <c r="A59" s="6"/>
      <c r="B59" s="6"/>
      <c r="C59" s="6"/>
      <c r="D59" s="6"/>
      <c r="E59" s="6"/>
      <c r="G59" s="3"/>
      <c r="H59" s="3"/>
      <c r="I59" s="3"/>
      <c r="J59" s="3"/>
      <c r="K59" s="3"/>
      <c r="L59" s="3"/>
      <c r="M59" s="3"/>
    </row>
    <row r="60" spans="1:13">
      <c r="A60" s="6"/>
      <c r="B60" s="6"/>
      <c r="C60" s="6"/>
      <c r="D60" s="6"/>
      <c r="E60" s="6"/>
      <c r="G60" s="3"/>
      <c r="H60" s="3"/>
      <c r="I60" s="3"/>
      <c r="J60" s="3"/>
      <c r="K60" s="3"/>
      <c r="L60" s="3"/>
      <c r="M60" s="3"/>
    </row>
    <row r="61" spans="1:13">
      <c r="A61" s="6"/>
      <c r="B61" s="6"/>
      <c r="C61" s="6"/>
      <c r="D61" s="6"/>
      <c r="E61" s="6"/>
      <c r="G61" s="3"/>
      <c r="H61" s="3"/>
      <c r="I61" s="3"/>
      <c r="J61" s="3"/>
      <c r="K61" s="3"/>
      <c r="L61" s="3"/>
      <c r="M61" s="3"/>
    </row>
    <row r="62" spans="1:13">
      <c r="A62" s="6"/>
      <c r="B62" s="6"/>
      <c r="C62" s="6"/>
      <c r="D62" s="6"/>
      <c r="E62" s="6"/>
      <c r="G62" s="3"/>
      <c r="H62" s="3"/>
      <c r="I62" s="3"/>
      <c r="J62" s="3"/>
      <c r="K62" s="3"/>
      <c r="L62" s="3"/>
      <c r="M62" s="3"/>
    </row>
    <row r="63" spans="1:13">
      <c r="A63" s="6"/>
      <c r="B63" s="6"/>
      <c r="C63" s="6"/>
      <c r="D63" s="6"/>
      <c r="E63" s="6"/>
      <c r="G63" s="3"/>
      <c r="H63" s="3"/>
      <c r="I63" s="3"/>
      <c r="J63" s="3"/>
      <c r="K63" s="3"/>
      <c r="L63" s="3"/>
      <c r="M63" s="3"/>
    </row>
    <row r="64" spans="1:13">
      <c r="A64" s="6"/>
      <c r="B64" s="6"/>
      <c r="C64" s="6"/>
      <c r="D64" s="6"/>
      <c r="E64" s="6"/>
      <c r="G64" s="3"/>
      <c r="H64" s="3"/>
      <c r="I64" s="3"/>
      <c r="J64" s="3"/>
      <c r="K64" s="3"/>
      <c r="L64" s="3"/>
      <c r="M64" s="3"/>
    </row>
    <row r="65" spans="1:13">
      <c r="A65" s="6"/>
      <c r="B65" s="6"/>
      <c r="C65" s="6"/>
      <c r="D65" s="6"/>
      <c r="E65" s="6"/>
      <c r="G65" s="3"/>
      <c r="H65" s="3"/>
      <c r="I65" s="3"/>
      <c r="J65" s="3"/>
      <c r="K65" s="3"/>
      <c r="L65" s="3"/>
      <c r="M65" s="3"/>
    </row>
    <row r="66" spans="1:13">
      <c r="A66" s="6"/>
      <c r="B66" s="6"/>
      <c r="C66" s="6"/>
      <c r="D66" s="6"/>
      <c r="E66" s="6"/>
      <c r="G66" s="3"/>
      <c r="H66" s="3"/>
      <c r="I66" s="3"/>
      <c r="J66" s="3"/>
      <c r="K66" s="3"/>
      <c r="L66" s="3"/>
      <c r="M66" s="3"/>
    </row>
    <row r="67" spans="1:13">
      <c r="A67" s="6"/>
      <c r="B67" s="6"/>
      <c r="C67" s="6"/>
      <c r="D67" s="6"/>
      <c r="E67" s="6"/>
      <c r="G67" s="3"/>
      <c r="H67" s="3"/>
      <c r="I67" s="3"/>
      <c r="J67" s="3"/>
      <c r="K67" s="3"/>
      <c r="L67" s="3"/>
      <c r="M67" s="3"/>
    </row>
    <row r="68" spans="1:13">
      <c r="A68" s="6"/>
      <c r="B68" s="6"/>
      <c r="C68" s="6"/>
      <c r="D68" s="6"/>
      <c r="E68" s="6"/>
      <c r="G68" s="3"/>
      <c r="H68" s="3"/>
      <c r="I68" s="3"/>
      <c r="J68" s="3"/>
      <c r="K68" s="3"/>
      <c r="L68" s="3"/>
      <c r="M68" s="3"/>
    </row>
    <row r="69" spans="1:13">
      <c r="A69" s="6"/>
      <c r="B69" s="6"/>
      <c r="C69" s="6"/>
      <c r="D69" s="6"/>
      <c r="E69" s="6"/>
      <c r="G69" s="3"/>
      <c r="H69" s="3"/>
      <c r="I69" s="3"/>
      <c r="J69" s="3"/>
      <c r="K69" s="3"/>
      <c r="L69" s="3"/>
      <c r="M69" s="3"/>
    </row>
    <row r="70" spans="1:13">
      <c r="A70" s="6"/>
      <c r="B70" s="6"/>
      <c r="C70" s="6"/>
      <c r="D70" s="6"/>
      <c r="E70" s="6"/>
      <c r="G70" s="3"/>
      <c r="H70" s="3"/>
      <c r="I70" s="3"/>
      <c r="J70" s="3"/>
      <c r="K70" s="3"/>
      <c r="L70" s="3"/>
      <c r="M70" s="3"/>
    </row>
    <row r="71" spans="1:13">
      <c r="A71" s="6"/>
      <c r="B71" s="6"/>
      <c r="C71" s="6"/>
      <c r="D71" s="6"/>
      <c r="E71" s="6"/>
      <c r="G71" s="3"/>
      <c r="H71" s="3"/>
      <c r="I71" s="3"/>
      <c r="J71" s="3"/>
      <c r="K71" s="3"/>
      <c r="L71" s="3"/>
      <c r="M71" s="3"/>
    </row>
    <row r="72" spans="1:13">
      <c r="A72" s="6"/>
      <c r="B72" s="6"/>
      <c r="C72" s="6"/>
      <c r="D72" s="6"/>
      <c r="E72" s="6"/>
      <c r="G72" s="3"/>
      <c r="H72" s="3"/>
      <c r="I72" s="3"/>
      <c r="J72" s="3"/>
      <c r="K72" s="3"/>
      <c r="L72" s="3"/>
      <c r="M72" s="3"/>
    </row>
    <row r="73" spans="1:13">
      <c r="A73" s="6"/>
      <c r="B73" s="6"/>
      <c r="C73" s="6"/>
      <c r="D73" s="6"/>
      <c r="E73" s="6"/>
      <c r="G73" s="3"/>
      <c r="H73" s="3"/>
      <c r="I73" s="3"/>
      <c r="J73" s="3"/>
      <c r="K73" s="3"/>
      <c r="L73" s="3"/>
      <c r="M73" s="3"/>
    </row>
    <row r="74" spans="1:13">
      <c r="A74" s="6"/>
      <c r="B74" s="6"/>
      <c r="C74" s="6"/>
      <c r="D74" s="6"/>
      <c r="E74" s="6"/>
      <c r="G74" s="3"/>
      <c r="H74" s="3"/>
      <c r="I74" s="3"/>
      <c r="J74" s="3"/>
      <c r="K74" s="3"/>
      <c r="L74" s="3"/>
      <c r="M74" s="3"/>
    </row>
    <row r="75" spans="1:13">
      <c r="A75" s="6"/>
      <c r="B75" s="6"/>
      <c r="C75" s="6"/>
      <c r="D75" s="6"/>
      <c r="E75" s="6"/>
      <c r="G75" s="3"/>
      <c r="H75" s="3"/>
      <c r="I75" s="3"/>
      <c r="J75" s="3"/>
      <c r="K75" s="3"/>
      <c r="L75" s="3"/>
      <c r="M75" s="3"/>
    </row>
    <row r="76" spans="1:13">
      <c r="A76" s="6"/>
      <c r="B76" s="6"/>
      <c r="C76" s="6"/>
      <c r="D76" s="6"/>
      <c r="E76" s="6"/>
      <c r="G76" s="3"/>
      <c r="H76" s="3"/>
      <c r="I76" s="3"/>
      <c r="J76" s="3"/>
      <c r="K76" s="3"/>
      <c r="L76" s="3"/>
      <c r="M76" s="3"/>
    </row>
    <row r="77" spans="1:13">
      <c r="A77" s="6"/>
      <c r="B77" s="6"/>
      <c r="C77" s="6"/>
      <c r="D77" s="6"/>
      <c r="E77" s="6"/>
      <c r="G77" s="3"/>
      <c r="H77" s="3"/>
      <c r="I77" s="3"/>
      <c r="J77" s="3"/>
      <c r="K77" s="3"/>
      <c r="L77" s="3"/>
      <c r="M77" s="3"/>
    </row>
  </sheetData>
  <mergeCells count="18">
    <mergeCell ref="A1:M2"/>
    <mergeCell ref="A3:A4"/>
    <mergeCell ref="C3:C4"/>
    <mergeCell ref="D3:D4"/>
    <mergeCell ref="E3:E4"/>
    <mergeCell ref="F3:F4"/>
    <mergeCell ref="G3:J3"/>
    <mergeCell ref="A27:J27"/>
    <mergeCell ref="K3:K4"/>
    <mergeCell ref="L3:L4"/>
    <mergeCell ref="M3:M4"/>
    <mergeCell ref="A5:J5"/>
    <mergeCell ref="B3:B4"/>
    <mergeCell ref="A9:J9"/>
    <mergeCell ref="A12:J12"/>
    <mergeCell ref="A15:J15"/>
    <mergeCell ref="A18:J18"/>
    <mergeCell ref="A23:J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68"/>
  <sheetViews>
    <sheetView workbookViewId="0">
      <selection activeCell="E28" sqref="E28"/>
    </sheetView>
  </sheetViews>
  <sheetFormatPr baseColWidth="10" defaultColWidth="9.1640625" defaultRowHeight="13"/>
  <cols>
    <col min="1" max="1" width="7.5" style="5" bestFit="1" customWidth="1"/>
    <col min="2" max="2" width="19.5" style="5" bestFit="1" customWidth="1"/>
    <col min="3" max="3" width="27.6640625" style="5" bestFit="1" customWidth="1"/>
    <col min="4" max="4" width="21.5" style="5" bestFit="1" customWidth="1"/>
    <col min="5" max="5" width="10.5" style="5" bestFit="1" customWidth="1"/>
    <col min="6" max="6" width="30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9.33203125" style="5" customWidth="1"/>
    <col min="14" max="16384" width="9.1640625" style="3"/>
  </cols>
  <sheetData>
    <row r="1" spans="1:13" s="2" customFormat="1" ht="29" customHeight="1">
      <c r="A1" s="36" t="s">
        <v>220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226</v>
      </c>
      <c r="B3" s="32" t="s">
        <v>0</v>
      </c>
      <c r="C3" s="46" t="s">
        <v>227</v>
      </c>
      <c r="D3" s="46" t="s">
        <v>6</v>
      </c>
      <c r="E3" s="34" t="s">
        <v>228</v>
      </c>
      <c r="F3" s="34" t="s">
        <v>5</v>
      </c>
      <c r="G3" s="34" t="s">
        <v>8</v>
      </c>
      <c r="H3" s="34"/>
      <c r="I3" s="34"/>
      <c r="J3" s="34"/>
      <c r="K3" s="34" t="s">
        <v>134</v>
      </c>
      <c r="L3" s="34" t="s">
        <v>3</v>
      </c>
      <c r="M3" s="47" t="s">
        <v>2</v>
      </c>
    </row>
    <row r="4" spans="1:13" s="1" customFormat="1" ht="21" customHeight="1" thickBot="1">
      <c r="A4" s="45"/>
      <c r="B4" s="33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35"/>
      <c r="L4" s="35"/>
      <c r="M4" s="48"/>
    </row>
    <row r="5" spans="1:13" ht="16">
      <c r="A5" s="29" t="s">
        <v>91</v>
      </c>
      <c r="B5" s="29"/>
      <c r="C5" s="30"/>
      <c r="D5" s="30"/>
      <c r="E5" s="30"/>
      <c r="F5" s="30"/>
      <c r="G5" s="30"/>
      <c r="H5" s="30"/>
      <c r="I5" s="30"/>
      <c r="J5" s="30"/>
    </row>
    <row r="6" spans="1:13">
      <c r="A6" s="8" t="s">
        <v>55</v>
      </c>
      <c r="B6" s="7" t="s">
        <v>92</v>
      </c>
      <c r="C6" s="7" t="s">
        <v>93</v>
      </c>
      <c r="D6" s="7" t="s">
        <v>94</v>
      </c>
      <c r="E6" s="7" t="s">
        <v>229</v>
      </c>
      <c r="F6" s="7" t="s">
        <v>76</v>
      </c>
      <c r="G6" s="10" t="s">
        <v>95</v>
      </c>
      <c r="H6" s="10" t="s">
        <v>85</v>
      </c>
      <c r="I6" s="9" t="s">
        <v>86</v>
      </c>
      <c r="J6" s="8"/>
      <c r="K6" s="8" t="str">
        <f>"60,0"</f>
        <v>60,0</v>
      </c>
      <c r="L6" s="8" t="str">
        <f>"138,9000"</f>
        <v>138,9000</v>
      </c>
      <c r="M6" s="7"/>
    </row>
    <row r="7" spans="1:13">
      <c r="B7" s="5" t="s">
        <v>56</v>
      </c>
    </row>
    <row r="8" spans="1:13" ht="16">
      <c r="A8" s="31" t="s">
        <v>81</v>
      </c>
      <c r="B8" s="31"/>
      <c r="C8" s="31"/>
      <c r="D8" s="31"/>
      <c r="E8" s="31"/>
      <c r="F8" s="31"/>
      <c r="G8" s="31"/>
      <c r="H8" s="31"/>
      <c r="I8" s="31"/>
      <c r="J8" s="31"/>
    </row>
    <row r="9" spans="1:13">
      <c r="A9" s="12" t="s">
        <v>55</v>
      </c>
      <c r="B9" s="11" t="s">
        <v>96</v>
      </c>
      <c r="C9" s="11" t="s">
        <v>207</v>
      </c>
      <c r="D9" s="11" t="s">
        <v>97</v>
      </c>
      <c r="E9" s="11" t="s">
        <v>233</v>
      </c>
      <c r="F9" s="11" t="s">
        <v>76</v>
      </c>
      <c r="G9" s="15" t="s">
        <v>98</v>
      </c>
      <c r="H9" s="15" t="s">
        <v>88</v>
      </c>
      <c r="I9" s="15" t="s">
        <v>17</v>
      </c>
      <c r="J9" s="12"/>
      <c r="K9" s="12" t="str">
        <f>"40,0"</f>
        <v>40,0</v>
      </c>
      <c r="L9" s="12" t="str">
        <f>"73,9120"</f>
        <v>73,9120</v>
      </c>
      <c r="M9" s="11" t="s">
        <v>213</v>
      </c>
    </row>
    <row r="10" spans="1:13">
      <c r="A10" s="20" t="s">
        <v>135</v>
      </c>
      <c r="B10" s="19" t="s">
        <v>99</v>
      </c>
      <c r="C10" s="19" t="s">
        <v>208</v>
      </c>
      <c r="D10" s="19" t="s">
        <v>100</v>
      </c>
      <c r="E10" s="19" t="s">
        <v>233</v>
      </c>
      <c r="F10" s="19" t="s">
        <v>14</v>
      </c>
      <c r="G10" s="21" t="s">
        <v>101</v>
      </c>
      <c r="H10" s="21" t="s">
        <v>102</v>
      </c>
      <c r="I10" s="22" t="s">
        <v>103</v>
      </c>
      <c r="J10" s="20"/>
      <c r="K10" s="20" t="str">
        <f>"22,5"</f>
        <v>22,5</v>
      </c>
      <c r="L10" s="20" t="str">
        <f>"43,9875"</f>
        <v>43,9875</v>
      </c>
      <c r="M10" s="19"/>
    </row>
    <row r="11" spans="1:13">
      <c r="A11" s="14" t="s">
        <v>55</v>
      </c>
      <c r="B11" s="13" t="s">
        <v>104</v>
      </c>
      <c r="C11" s="13" t="s">
        <v>209</v>
      </c>
      <c r="D11" s="13" t="s">
        <v>105</v>
      </c>
      <c r="E11" s="13" t="s">
        <v>234</v>
      </c>
      <c r="F11" s="13" t="s">
        <v>76</v>
      </c>
      <c r="G11" s="17" t="s">
        <v>106</v>
      </c>
      <c r="H11" s="17" t="s">
        <v>107</v>
      </c>
      <c r="I11" s="18" t="s">
        <v>98</v>
      </c>
      <c r="J11" s="14"/>
      <c r="K11" s="14" t="str">
        <f>"30,0"</f>
        <v>30,0</v>
      </c>
      <c r="L11" s="14" t="str">
        <f>"58,6500"</f>
        <v>58,6500</v>
      </c>
      <c r="M11" s="13" t="s">
        <v>213</v>
      </c>
    </row>
    <row r="12" spans="1:13">
      <c r="B12" s="5" t="s">
        <v>56</v>
      </c>
    </row>
    <row r="13" spans="1:13" ht="16">
      <c r="A13" s="31" t="s">
        <v>23</v>
      </c>
      <c r="B13" s="31"/>
      <c r="C13" s="31"/>
      <c r="D13" s="31"/>
      <c r="E13" s="31"/>
      <c r="F13" s="31"/>
      <c r="G13" s="31"/>
      <c r="H13" s="31"/>
      <c r="I13" s="31"/>
      <c r="J13" s="31"/>
    </row>
    <row r="14" spans="1:13">
      <c r="A14" s="8" t="s">
        <v>55</v>
      </c>
      <c r="B14" s="7" t="s">
        <v>108</v>
      </c>
      <c r="C14" s="7" t="s">
        <v>216</v>
      </c>
      <c r="D14" s="7" t="s">
        <v>109</v>
      </c>
      <c r="E14" s="7" t="s">
        <v>233</v>
      </c>
      <c r="F14" s="7" t="s">
        <v>76</v>
      </c>
      <c r="G14" s="10" t="s">
        <v>110</v>
      </c>
      <c r="H14" s="10" t="s">
        <v>95</v>
      </c>
      <c r="I14" s="9" t="s">
        <v>85</v>
      </c>
      <c r="J14" s="8"/>
      <c r="K14" s="8" t="str">
        <f>"55,0"</f>
        <v>55,0</v>
      </c>
      <c r="L14" s="8" t="str">
        <f>"76,6590"</f>
        <v>76,6590</v>
      </c>
      <c r="M14" s="7" t="s">
        <v>213</v>
      </c>
    </row>
    <row r="15" spans="1:13">
      <c r="B15" s="5" t="s">
        <v>56</v>
      </c>
    </row>
    <row r="16" spans="1:13" ht="16">
      <c r="A16" s="31" t="s">
        <v>111</v>
      </c>
      <c r="B16" s="31"/>
      <c r="C16" s="31"/>
      <c r="D16" s="31"/>
      <c r="E16" s="31"/>
      <c r="F16" s="31"/>
      <c r="G16" s="31"/>
      <c r="H16" s="31"/>
      <c r="I16" s="31"/>
      <c r="J16" s="31"/>
    </row>
    <row r="17" spans="1:13">
      <c r="A17" s="8" t="s">
        <v>55</v>
      </c>
      <c r="B17" s="7" t="s">
        <v>112</v>
      </c>
      <c r="C17" s="7" t="s">
        <v>210</v>
      </c>
      <c r="D17" s="7" t="s">
        <v>113</v>
      </c>
      <c r="E17" s="7" t="s">
        <v>233</v>
      </c>
      <c r="F17" s="7" t="s">
        <v>76</v>
      </c>
      <c r="G17" s="10" t="s">
        <v>86</v>
      </c>
      <c r="H17" s="10" t="s">
        <v>87</v>
      </c>
      <c r="I17" s="9" t="s">
        <v>114</v>
      </c>
      <c r="J17" s="8"/>
      <c r="K17" s="8" t="str">
        <f>"70,0"</f>
        <v>70,0</v>
      </c>
      <c r="L17" s="8" t="str">
        <f>"78,9040"</f>
        <v>78,9040</v>
      </c>
      <c r="M17" s="7" t="s">
        <v>213</v>
      </c>
    </row>
    <row r="18" spans="1:13">
      <c r="B18" s="5" t="s">
        <v>56</v>
      </c>
    </row>
    <row r="19" spans="1:13" ht="16">
      <c r="A19" s="31" t="s">
        <v>44</v>
      </c>
      <c r="B19" s="31"/>
      <c r="C19" s="31"/>
      <c r="D19" s="31"/>
      <c r="E19" s="31"/>
      <c r="F19" s="31"/>
      <c r="G19" s="31"/>
      <c r="H19" s="31"/>
      <c r="I19" s="31"/>
      <c r="J19" s="31"/>
    </row>
    <row r="20" spans="1:13">
      <c r="A20" s="8" t="s">
        <v>55</v>
      </c>
      <c r="B20" s="7" t="s">
        <v>115</v>
      </c>
      <c r="C20" s="7" t="s">
        <v>116</v>
      </c>
      <c r="D20" s="7" t="s">
        <v>117</v>
      </c>
      <c r="E20" s="7" t="s">
        <v>229</v>
      </c>
      <c r="F20" s="7" t="s">
        <v>14</v>
      </c>
      <c r="G20" s="10" t="s">
        <v>42</v>
      </c>
      <c r="H20" s="10" t="s">
        <v>118</v>
      </c>
      <c r="I20" s="10" t="s">
        <v>119</v>
      </c>
      <c r="J20" s="8"/>
      <c r="K20" s="8" t="str">
        <f>"145,0"</f>
        <v>145,0</v>
      </c>
      <c r="L20" s="8" t="str">
        <f>"141,8970"</f>
        <v>141,8970</v>
      </c>
      <c r="M20" s="7"/>
    </row>
    <row r="21" spans="1:13">
      <c r="B21" s="5" t="s">
        <v>56</v>
      </c>
    </row>
    <row r="22" spans="1:13" ht="16">
      <c r="A22" s="31" t="s">
        <v>120</v>
      </c>
      <c r="B22" s="31"/>
      <c r="C22" s="31"/>
      <c r="D22" s="31"/>
      <c r="E22" s="31"/>
      <c r="F22" s="31"/>
      <c r="G22" s="31"/>
      <c r="H22" s="31"/>
      <c r="I22" s="31"/>
      <c r="J22" s="31"/>
    </row>
    <row r="23" spans="1:13">
      <c r="A23" s="8" t="s">
        <v>55</v>
      </c>
      <c r="B23" s="7" t="s">
        <v>121</v>
      </c>
      <c r="C23" s="7" t="s">
        <v>122</v>
      </c>
      <c r="D23" s="7" t="s">
        <v>123</v>
      </c>
      <c r="E23" s="7" t="s">
        <v>229</v>
      </c>
      <c r="F23" s="7" t="s">
        <v>14</v>
      </c>
      <c r="G23" s="10" t="s">
        <v>90</v>
      </c>
      <c r="H23" s="10" t="s">
        <v>124</v>
      </c>
      <c r="I23" s="9" t="s">
        <v>52</v>
      </c>
      <c r="J23" s="8"/>
      <c r="K23" s="8" t="str">
        <f>"195,0"</f>
        <v>195,0</v>
      </c>
      <c r="L23" s="8" t="str">
        <f>"184,7040"</f>
        <v>184,7040</v>
      </c>
      <c r="M23" s="7" t="s">
        <v>125</v>
      </c>
    </row>
    <row r="24" spans="1:13">
      <c r="B24" s="5" t="s">
        <v>56</v>
      </c>
    </row>
    <row r="25" spans="1:13" ht="16">
      <c r="A25" s="31" t="s">
        <v>72</v>
      </c>
      <c r="B25" s="31"/>
      <c r="C25" s="31"/>
      <c r="D25" s="31"/>
      <c r="E25" s="31"/>
      <c r="F25" s="31"/>
      <c r="G25" s="31"/>
      <c r="H25" s="31"/>
      <c r="I25" s="31"/>
      <c r="J25" s="31"/>
    </row>
    <row r="26" spans="1:13">
      <c r="A26" s="12" t="s">
        <v>55</v>
      </c>
      <c r="B26" s="11" t="s">
        <v>126</v>
      </c>
      <c r="C26" s="11" t="s">
        <v>127</v>
      </c>
      <c r="D26" s="11" t="s">
        <v>128</v>
      </c>
      <c r="E26" s="11" t="s">
        <v>229</v>
      </c>
      <c r="F26" s="11" t="s">
        <v>14</v>
      </c>
      <c r="G26" s="15" t="s">
        <v>42</v>
      </c>
      <c r="H26" s="15" t="s">
        <v>119</v>
      </c>
      <c r="I26" s="15" t="s">
        <v>129</v>
      </c>
      <c r="J26" s="12"/>
      <c r="K26" s="12" t="str">
        <f>"147,5"</f>
        <v>147,5</v>
      </c>
      <c r="L26" s="12" t="str">
        <f>"133,4580"</f>
        <v>133,4580</v>
      </c>
      <c r="M26" s="11"/>
    </row>
    <row r="27" spans="1:13">
      <c r="A27" s="14" t="s">
        <v>55</v>
      </c>
      <c r="B27" s="13" t="s">
        <v>130</v>
      </c>
      <c r="C27" s="13" t="s">
        <v>131</v>
      </c>
      <c r="D27" s="13" t="s">
        <v>132</v>
      </c>
      <c r="E27" s="13" t="s">
        <v>235</v>
      </c>
      <c r="F27" s="13" t="s">
        <v>14</v>
      </c>
      <c r="G27" s="17" t="s">
        <v>40</v>
      </c>
      <c r="H27" s="17" t="s">
        <v>133</v>
      </c>
      <c r="I27" s="14"/>
      <c r="J27" s="14"/>
      <c r="K27" s="14" t="str">
        <f>"102,5"</f>
        <v>102,5</v>
      </c>
      <c r="L27" s="14" t="str">
        <f>"136,9287"</f>
        <v>136,9287</v>
      </c>
      <c r="M27" s="13"/>
    </row>
    <row r="28" spans="1:13">
      <c r="B28" s="5" t="s">
        <v>56</v>
      </c>
    </row>
    <row r="29" spans="1:13">
      <c r="A29" s="6"/>
      <c r="B29" s="6"/>
      <c r="C29" s="6"/>
      <c r="D29" s="6"/>
      <c r="E29" s="6"/>
      <c r="G29" s="3"/>
      <c r="H29" s="3"/>
      <c r="I29" s="3"/>
      <c r="J29" s="3"/>
      <c r="K29" s="3"/>
      <c r="L29" s="3"/>
      <c r="M29" s="3"/>
    </row>
    <row r="30" spans="1:13">
      <c r="A30" s="6"/>
      <c r="B30" s="6"/>
      <c r="C30" s="6"/>
      <c r="D30" s="6"/>
      <c r="E30" s="6"/>
      <c r="G30" s="3"/>
      <c r="H30" s="3"/>
      <c r="I30" s="3"/>
      <c r="J30" s="3"/>
      <c r="K30" s="3"/>
      <c r="L30" s="3"/>
      <c r="M30" s="3"/>
    </row>
    <row r="31" spans="1:13">
      <c r="A31" s="6"/>
      <c r="B31" s="6"/>
      <c r="C31" s="6"/>
      <c r="D31" s="6"/>
      <c r="E31" s="6"/>
      <c r="G31" s="3"/>
      <c r="H31" s="3"/>
      <c r="I31" s="3"/>
      <c r="J31" s="3"/>
      <c r="K31" s="3"/>
      <c r="L31" s="3"/>
      <c r="M31" s="3"/>
    </row>
    <row r="32" spans="1:13">
      <c r="A32" s="6"/>
      <c r="B32" s="6"/>
      <c r="C32" s="6"/>
      <c r="D32" s="6"/>
      <c r="E32" s="6"/>
      <c r="G32" s="3"/>
      <c r="H32" s="3"/>
      <c r="I32" s="3"/>
      <c r="J32" s="3"/>
      <c r="K32" s="3"/>
      <c r="L32" s="3"/>
      <c r="M32" s="3"/>
    </row>
    <row r="33" spans="1:13">
      <c r="A33" s="6"/>
      <c r="B33" s="6"/>
      <c r="C33" s="6"/>
      <c r="D33" s="6"/>
      <c r="E33" s="6"/>
      <c r="G33" s="3"/>
      <c r="H33" s="3"/>
      <c r="I33" s="3"/>
      <c r="J33" s="3"/>
      <c r="K33" s="3"/>
      <c r="L33" s="3"/>
      <c r="M33" s="3"/>
    </row>
    <row r="34" spans="1:13">
      <c r="A34" s="6"/>
      <c r="B34" s="6"/>
      <c r="C34" s="6"/>
      <c r="D34" s="6"/>
      <c r="E34" s="6"/>
      <c r="G34" s="3"/>
      <c r="H34" s="3"/>
      <c r="I34" s="3"/>
      <c r="J34" s="3"/>
      <c r="K34" s="3"/>
      <c r="L34" s="3"/>
      <c r="M34" s="3"/>
    </row>
    <row r="35" spans="1:13">
      <c r="A35" s="6"/>
      <c r="B35" s="6"/>
      <c r="C35" s="6"/>
      <c r="D35" s="6"/>
      <c r="E35" s="6"/>
      <c r="G35" s="3"/>
      <c r="H35" s="3"/>
      <c r="I35" s="3"/>
      <c r="J35" s="3"/>
      <c r="K35" s="3"/>
      <c r="L35" s="3"/>
      <c r="M35" s="3"/>
    </row>
    <row r="36" spans="1:13">
      <c r="A36" s="6"/>
      <c r="B36" s="6"/>
      <c r="C36" s="6"/>
      <c r="D36" s="6"/>
      <c r="E36" s="6"/>
      <c r="G36" s="3"/>
      <c r="H36" s="3"/>
      <c r="I36" s="3"/>
      <c r="J36" s="3"/>
      <c r="K36" s="3"/>
      <c r="L36" s="3"/>
      <c r="M36" s="3"/>
    </row>
    <row r="37" spans="1:13">
      <c r="A37" s="6"/>
      <c r="B37" s="6"/>
      <c r="C37" s="6"/>
      <c r="D37" s="6"/>
      <c r="E37" s="6"/>
      <c r="G37" s="3"/>
      <c r="H37" s="3"/>
      <c r="I37" s="3"/>
      <c r="J37" s="3"/>
      <c r="K37" s="3"/>
      <c r="L37" s="3"/>
      <c r="M37" s="3"/>
    </row>
    <row r="38" spans="1:13">
      <c r="A38" s="6"/>
      <c r="B38" s="6"/>
      <c r="C38" s="6"/>
      <c r="D38" s="6"/>
      <c r="E38" s="6"/>
      <c r="G38" s="3"/>
      <c r="H38" s="3"/>
      <c r="I38" s="3"/>
      <c r="J38" s="3"/>
      <c r="K38" s="3"/>
      <c r="L38" s="3"/>
      <c r="M38" s="3"/>
    </row>
    <row r="39" spans="1:13">
      <c r="A39" s="6"/>
      <c r="B39" s="6"/>
      <c r="C39" s="6"/>
      <c r="D39" s="6"/>
      <c r="E39" s="6"/>
      <c r="G39" s="3"/>
      <c r="H39" s="3"/>
      <c r="I39" s="3"/>
      <c r="J39" s="3"/>
      <c r="K39" s="3"/>
      <c r="L39" s="3"/>
      <c r="M39" s="3"/>
    </row>
    <row r="40" spans="1:13">
      <c r="A40" s="6"/>
      <c r="B40" s="6"/>
      <c r="C40" s="6"/>
      <c r="D40" s="6"/>
      <c r="E40" s="6"/>
      <c r="G40" s="3"/>
      <c r="H40" s="3"/>
      <c r="I40" s="3"/>
      <c r="J40" s="3"/>
      <c r="K40" s="3"/>
      <c r="L40" s="3"/>
      <c r="M40" s="3"/>
    </row>
    <row r="41" spans="1:13">
      <c r="A41" s="6"/>
      <c r="B41" s="6"/>
      <c r="C41" s="6"/>
      <c r="D41" s="6"/>
      <c r="E41" s="6"/>
      <c r="G41" s="3"/>
      <c r="H41" s="3"/>
      <c r="I41" s="3"/>
      <c r="J41" s="3"/>
      <c r="K41" s="3"/>
      <c r="L41" s="3"/>
      <c r="M41" s="3"/>
    </row>
    <row r="42" spans="1:13">
      <c r="A42" s="6"/>
      <c r="B42" s="6"/>
      <c r="C42" s="6"/>
      <c r="D42" s="6"/>
      <c r="E42" s="6"/>
      <c r="G42" s="3"/>
      <c r="H42" s="3"/>
      <c r="I42" s="3"/>
      <c r="J42" s="3"/>
      <c r="K42" s="3"/>
      <c r="L42" s="3"/>
      <c r="M42" s="3"/>
    </row>
    <row r="43" spans="1:13">
      <c r="A43" s="6"/>
      <c r="B43" s="6"/>
      <c r="C43" s="6"/>
      <c r="D43" s="6"/>
      <c r="E43" s="6"/>
      <c r="G43" s="3"/>
      <c r="H43" s="3"/>
      <c r="I43" s="3"/>
      <c r="J43" s="3"/>
      <c r="K43" s="3"/>
      <c r="L43" s="3"/>
      <c r="M43" s="3"/>
    </row>
    <row r="44" spans="1:13">
      <c r="A44" s="6"/>
      <c r="B44" s="6"/>
      <c r="C44" s="6"/>
      <c r="D44" s="6"/>
      <c r="E44" s="6"/>
      <c r="G44" s="3"/>
      <c r="H44" s="3"/>
      <c r="I44" s="3"/>
      <c r="J44" s="3"/>
      <c r="K44" s="3"/>
      <c r="L44" s="3"/>
      <c r="M44" s="3"/>
    </row>
    <row r="45" spans="1:13">
      <c r="A45" s="6"/>
      <c r="B45" s="6"/>
      <c r="C45" s="6"/>
      <c r="D45" s="6"/>
      <c r="E45" s="6"/>
      <c r="G45" s="3"/>
      <c r="H45" s="3"/>
      <c r="I45" s="3"/>
      <c r="J45" s="3"/>
      <c r="K45" s="3"/>
      <c r="L45" s="3"/>
      <c r="M45" s="3"/>
    </row>
    <row r="46" spans="1:13">
      <c r="A46" s="6"/>
      <c r="B46" s="6"/>
      <c r="C46" s="6"/>
      <c r="D46" s="6"/>
      <c r="E46" s="6"/>
      <c r="G46" s="3"/>
      <c r="H46" s="3"/>
      <c r="I46" s="3"/>
      <c r="J46" s="3"/>
      <c r="K46" s="3"/>
      <c r="L46" s="3"/>
      <c r="M46" s="3"/>
    </row>
    <row r="47" spans="1:13">
      <c r="A47" s="6"/>
      <c r="B47" s="6"/>
      <c r="C47" s="6"/>
      <c r="D47" s="6"/>
      <c r="E47" s="6"/>
      <c r="G47" s="3"/>
      <c r="H47" s="3"/>
      <c r="I47" s="3"/>
      <c r="J47" s="3"/>
      <c r="K47" s="3"/>
      <c r="L47" s="3"/>
      <c r="M47" s="3"/>
    </row>
    <row r="48" spans="1:13">
      <c r="A48" s="6"/>
      <c r="B48" s="6"/>
      <c r="C48" s="6"/>
      <c r="D48" s="6"/>
      <c r="E48" s="6"/>
      <c r="G48" s="3"/>
      <c r="H48" s="3"/>
      <c r="I48" s="3"/>
      <c r="J48" s="3"/>
      <c r="K48" s="3"/>
      <c r="L48" s="3"/>
      <c r="M48" s="3"/>
    </row>
    <row r="49" spans="1:13">
      <c r="A49" s="6"/>
      <c r="B49" s="6"/>
      <c r="C49" s="6"/>
      <c r="D49" s="6"/>
      <c r="E49" s="6"/>
      <c r="G49" s="3"/>
      <c r="H49" s="3"/>
      <c r="I49" s="3"/>
      <c r="J49" s="3"/>
      <c r="K49" s="3"/>
      <c r="L49" s="3"/>
      <c r="M49" s="3"/>
    </row>
    <row r="50" spans="1:13">
      <c r="A50" s="6"/>
      <c r="B50" s="6"/>
      <c r="C50" s="6"/>
      <c r="D50" s="6"/>
      <c r="E50" s="6"/>
      <c r="G50" s="3"/>
      <c r="H50" s="3"/>
      <c r="I50" s="3"/>
      <c r="J50" s="3"/>
      <c r="K50" s="3"/>
      <c r="L50" s="3"/>
      <c r="M50" s="3"/>
    </row>
    <row r="51" spans="1:13">
      <c r="A51" s="6"/>
      <c r="B51" s="6"/>
      <c r="C51" s="6"/>
      <c r="D51" s="6"/>
      <c r="E51" s="6"/>
      <c r="G51" s="3"/>
      <c r="H51" s="3"/>
      <c r="I51" s="3"/>
      <c r="J51" s="3"/>
      <c r="K51" s="3"/>
      <c r="L51" s="3"/>
      <c r="M51" s="3"/>
    </row>
    <row r="52" spans="1:13">
      <c r="A52" s="6"/>
      <c r="B52" s="6"/>
      <c r="C52" s="6"/>
      <c r="D52" s="6"/>
      <c r="E52" s="6"/>
      <c r="G52" s="3"/>
      <c r="H52" s="3"/>
      <c r="I52" s="3"/>
      <c r="J52" s="3"/>
      <c r="K52" s="3"/>
      <c r="L52" s="3"/>
      <c r="M52" s="3"/>
    </row>
    <row r="53" spans="1:13">
      <c r="A53" s="6"/>
      <c r="B53" s="6"/>
      <c r="C53" s="6"/>
      <c r="D53" s="6"/>
      <c r="E53" s="6"/>
      <c r="G53" s="3"/>
      <c r="H53" s="3"/>
      <c r="I53" s="3"/>
      <c r="J53" s="3"/>
      <c r="K53" s="3"/>
      <c r="L53" s="3"/>
      <c r="M53" s="3"/>
    </row>
    <row r="54" spans="1:13">
      <c r="A54" s="6"/>
      <c r="B54" s="6"/>
      <c r="C54" s="6"/>
      <c r="D54" s="6"/>
      <c r="E54" s="6"/>
      <c r="G54" s="3"/>
      <c r="H54" s="3"/>
      <c r="I54" s="3"/>
      <c r="J54" s="3"/>
      <c r="K54" s="3"/>
      <c r="L54" s="3"/>
      <c r="M54" s="3"/>
    </row>
    <row r="55" spans="1:13">
      <c r="A55" s="6"/>
      <c r="B55" s="6"/>
      <c r="C55" s="6"/>
      <c r="D55" s="6"/>
      <c r="E55" s="6"/>
      <c r="G55" s="3"/>
      <c r="H55" s="3"/>
      <c r="I55" s="3"/>
      <c r="J55" s="3"/>
      <c r="K55" s="3"/>
      <c r="L55" s="3"/>
      <c r="M55" s="3"/>
    </row>
    <row r="56" spans="1:13">
      <c r="A56" s="6"/>
      <c r="B56" s="6"/>
      <c r="C56" s="6"/>
      <c r="D56" s="6"/>
      <c r="E56" s="6"/>
      <c r="G56" s="3"/>
      <c r="H56" s="3"/>
      <c r="I56" s="3"/>
      <c r="J56" s="3"/>
      <c r="K56" s="3"/>
      <c r="L56" s="3"/>
      <c r="M56" s="3"/>
    </row>
    <row r="57" spans="1:13">
      <c r="A57" s="6"/>
      <c r="B57" s="6"/>
      <c r="C57" s="6"/>
      <c r="D57" s="6"/>
      <c r="E57" s="6"/>
      <c r="G57" s="3"/>
      <c r="H57" s="3"/>
      <c r="I57" s="3"/>
      <c r="J57" s="3"/>
      <c r="K57" s="3"/>
      <c r="L57" s="3"/>
      <c r="M57" s="3"/>
    </row>
    <row r="58" spans="1:13">
      <c r="A58" s="6"/>
      <c r="B58" s="6"/>
      <c r="C58" s="6"/>
      <c r="D58" s="6"/>
      <c r="E58" s="6"/>
      <c r="G58" s="3"/>
      <c r="H58" s="3"/>
      <c r="I58" s="3"/>
      <c r="J58" s="3"/>
      <c r="K58" s="3"/>
      <c r="L58" s="3"/>
      <c r="M58" s="3"/>
    </row>
    <row r="59" spans="1:13">
      <c r="A59" s="6"/>
      <c r="B59" s="6"/>
      <c r="C59" s="6"/>
      <c r="D59" s="6"/>
      <c r="E59" s="6"/>
      <c r="G59" s="3"/>
      <c r="H59" s="3"/>
      <c r="I59" s="3"/>
      <c r="J59" s="3"/>
      <c r="K59" s="3"/>
      <c r="L59" s="3"/>
      <c r="M59" s="3"/>
    </row>
    <row r="60" spans="1:13">
      <c r="A60" s="6"/>
      <c r="B60" s="6"/>
      <c r="C60" s="6"/>
      <c r="D60" s="6"/>
      <c r="E60" s="6"/>
      <c r="G60" s="3"/>
      <c r="H60" s="3"/>
      <c r="I60" s="3"/>
      <c r="J60" s="3"/>
      <c r="K60" s="3"/>
      <c r="L60" s="3"/>
      <c r="M60" s="3"/>
    </row>
    <row r="61" spans="1:13">
      <c r="A61" s="6"/>
      <c r="B61" s="6"/>
      <c r="C61" s="6"/>
      <c r="D61" s="6"/>
      <c r="E61" s="6"/>
      <c r="G61" s="3"/>
      <c r="H61" s="3"/>
      <c r="I61" s="3"/>
      <c r="J61" s="3"/>
      <c r="K61" s="3"/>
      <c r="L61" s="3"/>
      <c r="M61" s="3"/>
    </row>
    <row r="62" spans="1:13">
      <c r="A62" s="6"/>
      <c r="B62" s="6"/>
      <c r="C62" s="6"/>
      <c r="D62" s="6"/>
      <c r="E62" s="6"/>
      <c r="G62" s="3"/>
      <c r="H62" s="3"/>
      <c r="I62" s="3"/>
      <c r="J62" s="3"/>
      <c r="K62" s="3"/>
      <c r="L62" s="3"/>
      <c r="M62" s="3"/>
    </row>
    <row r="63" spans="1:13">
      <c r="A63" s="6"/>
      <c r="B63" s="6"/>
      <c r="C63" s="6"/>
      <c r="D63" s="6"/>
      <c r="E63" s="6"/>
      <c r="G63" s="3"/>
      <c r="H63" s="3"/>
      <c r="I63" s="3"/>
      <c r="J63" s="3"/>
      <c r="K63" s="3"/>
      <c r="L63" s="3"/>
      <c r="M63" s="3"/>
    </row>
    <row r="64" spans="1:13">
      <c r="A64" s="6"/>
      <c r="B64" s="6"/>
      <c r="C64" s="6"/>
      <c r="D64" s="6"/>
      <c r="E64" s="6"/>
      <c r="G64" s="3"/>
      <c r="H64" s="3"/>
      <c r="I64" s="3"/>
      <c r="J64" s="3"/>
      <c r="K64" s="3"/>
      <c r="L64" s="3"/>
      <c r="M64" s="3"/>
    </row>
    <row r="65" spans="1:13">
      <c r="A65" s="6"/>
      <c r="B65" s="6"/>
      <c r="C65" s="6"/>
      <c r="D65" s="6"/>
      <c r="E65" s="6"/>
      <c r="G65" s="3"/>
      <c r="H65" s="3"/>
      <c r="I65" s="3"/>
      <c r="J65" s="3"/>
      <c r="K65" s="3"/>
      <c r="L65" s="3"/>
      <c r="M65" s="3"/>
    </row>
    <row r="66" spans="1:13">
      <c r="A66" s="6"/>
      <c r="B66" s="6"/>
      <c r="C66" s="6"/>
      <c r="D66" s="6"/>
      <c r="E66" s="6"/>
      <c r="G66" s="3"/>
      <c r="H66" s="3"/>
      <c r="I66" s="3"/>
      <c r="J66" s="3"/>
      <c r="K66" s="3"/>
      <c r="L66" s="3"/>
      <c r="M66" s="3"/>
    </row>
    <row r="67" spans="1:13">
      <c r="A67" s="6"/>
      <c r="B67" s="6"/>
      <c r="C67" s="6"/>
      <c r="D67" s="6"/>
      <c r="E67" s="6"/>
      <c r="G67" s="3"/>
      <c r="H67" s="3"/>
      <c r="I67" s="3"/>
      <c r="J67" s="3"/>
      <c r="K67" s="3"/>
      <c r="L67" s="3"/>
      <c r="M67" s="3"/>
    </row>
    <row r="68" spans="1:13">
      <c r="A68" s="6"/>
      <c r="B68" s="6"/>
      <c r="C68" s="6"/>
      <c r="D68" s="6"/>
      <c r="E68" s="6"/>
      <c r="G68" s="3"/>
      <c r="H68" s="3"/>
      <c r="I68" s="3"/>
      <c r="J68" s="3"/>
      <c r="K68" s="3"/>
      <c r="L68" s="3"/>
      <c r="M68" s="3"/>
    </row>
  </sheetData>
  <mergeCells count="18">
    <mergeCell ref="A1:M2"/>
    <mergeCell ref="A3:A4"/>
    <mergeCell ref="C3:C4"/>
    <mergeCell ref="D3:D4"/>
    <mergeCell ref="E3:E4"/>
    <mergeCell ref="F3:F4"/>
    <mergeCell ref="G3:J3"/>
    <mergeCell ref="A25:J25"/>
    <mergeCell ref="K3:K4"/>
    <mergeCell ref="L3:L4"/>
    <mergeCell ref="M3:M4"/>
    <mergeCell ref="A5:J5"/>
    <mergeCell ref="B3:B4"/>
    <mergeCell ref="A8:J8"/>
    <mergeCell ref="A13:J13"/>
    <mergeCell ref="A16:J16"/>
    <mergeCell ref="A19:J19"/>
    <mergeCell ref="A22:J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40"/>
  <sheetViews>
    <sheetView workbookViewId="0">
      <selection activeCell="E10" sqref="E10"/>
    </sheetView>
  </sheetViews>
  <sheetFormatPr baseColWidth="10" defaultColWidth="9.1640625" defaultRowHeight="13"/>
  <cols>
    <col min="1" max="1" width="7.5" style="5" bestFit="1" customWidth="1"/>
    <col min="2" max="2" width="17.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0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3" style="5" customWidth="1"/>
    <col min="14" max="16384" width="9.1640625" style="3"/>
  </cols>
  <sheetData>
    <row r="1" spans="1:13" s="2" customFormat="1" ht="29" customHeight="1">
      <c r="A1" s="36" t="s">
        <v>218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226</v>
      </c>
      <c r="B3" s="32" t="s">
        <v>0</v>
      </c>
      <c r="C3" s="46" t="s">
        <v>227</v>
      </c>
      <c r="D3" s="46" t="s">
        <v>6</v>
      </c>
      <c r="E3" s="34" t="s">
        <v>228</v>
      </c>
      <c r="F3" s="34" t="s">
        <v>5</v>
      </c>
      <c r="G3" s="34" t="s">
        <v>9</v>
      </c>
      <c r="H3" s="34"/>
      <c r="I3" s="34"/>
      <c r="J3" s="34"/>
      <c r="K3" s="34" t="s">
        <v>134</v>
      </c>
      <c r="L3" s="34" t="s">
        <v>3</v>
      </c>
      <c r="M3" s="47" t="s">
        <v>2</v>
      </c>
    </row>
    <row r="4" spans="1:13" s="1" customFormat="1" ht="21" customHeight="1" thickBot="1">
      <c r="A4" s="45"/>
      <c r="B4" s="33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35"/>
      <c r="L4" s="35"/>
      <c r="M4" s="48"/>
    </row>
    <row r="5" spans="1:13" ht="16">
      <c r="A5" s="29" t="s">
        <v>10</v>
      </c>
      <c r="B5" s="29"/>
      <c r="C5" s="30"/>
      <c r="D5" s="30"/>
      <c r="E5" s="30"/>
      <c r="F5" s="30"/>
      <c r="G5" s="30"/>
      <c r="H5" s="30"/>
      <c r="I5" s="30"/>
      <c r="J5" s="30"/>
    </row>
    <row r="6" spans="1:13">
      <c r="A6" s="8" t="s">
        <v>55</v>
      </c>
      <c r="B6" s="7" t="s">
        <v>11</v>
      </c>
      <c r="C6" s="7" t="s">
        <v>12</v>
      </c>
      <c r="D6" s="7" t="s">
        <v>13</v>
      </c>
      <c r="E6" s="7" t="s">
        <v>229</v>
      </c>
      <c r="F6" s="7" t="s">
        <v>14</v>
      </c>
      <c r="G6" s="9" t="s">
        <v>20</v>
      </c>
      <c r="H6" s="10" t="s">
        <v>20</v>
      </c>
      <c r="I6" s="9" t="s">
        <v>21</v>
      </c>
      <c r="J6" s="8"/>
      <c r="K6" s="8" t="str">
        <f>"100,0"</f>
        <v>100,0</v>
      </c>
      <c r="L6" s="8" t="str">
        <f>"179,5000"</f>
        <v>179,5000</v>
      </c>
      <c r="M6" s="7" t="s">
        <v>22</v>
      </c>
    </row>
    <row r="7" spans="1:13">
      <c r="B7" s="5" t="s">
        <v>56</v>
      </c>
    </row>
    <row r="8" spans="1:13" ht="16">
      <c r="A8" s="31" t="s">
        <v>23</v>
      </c>
      <c r="B8" s="31"/>
      <c r="C8" s="31"/>
      <c r="D8" s="31"/>
      <c r="E8" s="31"/>
      <c r="F8" s="31"/>
      <c r="G8" s="31"/>
      <c r="H8" s="31"/>
      <c r="I8" s="31"/>
      <c r="J8" s="31"/>
    </row>
    <row r="9" spans="1:13">
      <c r="A9" s="8" t="s">
        <v>55</v>
      </c>
      <c r="B9" s="7" t="s">
        <v>24</v>
      </c>
      <c r="C9" s="7" t="s">
        <v>25</v>
      </c>
      <c r="D9" s="7" t="s">
        <v>26</v>
      </c>
      <c r="E9" s="7" t="s">
        <v>229</v>
      </c>
      <c r="F9" s="7" t="s">
        <v>27</v>
      </c>
      <c r="G9" s="10" t="s">
        <v>30</v>
      </c>
      <c r="H9" s="10" t="s">
        <v>31</v>
      </c>
      <c r="I9" s="9" t="s">
        <v>32</v>
      </c>
      <c r="J9" s="8"/>
      <c r="K9" s="8" t="str">
        <f>"165,0"</f>
        <v>165,0</v>
      </c>
      <c r="L9" s="8" t="str">
        <f>"209,2200"</f>
        <v>209,2200</v>
      </c>
      <c r="M9" s="7"/>
    </row>
    <row r="10" spans="1:13">
      <c r="B10" s="5" t="s">
        <v>56</v>
      </c>
    </row>
    <row r="11" spans="1:13">
      <c r="B11" s="5" t="s">
        <v>56</v>
      </c>
      <c r="C11" s="6"/>
      <c r="D11" s="6"/>
      <c r="E11" s="6"/>
      <c r="F11" s="6"/>
      <c r="H11" s="5"/>
      <c r="I11" s="3"/>
      <c r="J11" s="3"/>
      <c r="K11" s="3"/>
      <c r="L11" s="3"/>
      <c r="M11" s="3"/>
    </row>
    <row r="12" spans="1:13">
      <c r="B12" s="5" t="s">
        <v>56</v>
      </c>
      <c r="C12" s="6"/>
      <c r="D12" s="6"/>
      <c r="E12" s="6"/>
      <c r="F12" s="6"/>
      <c r="H12" s="5"/>
      <c r="I12" s="3"/>
      <c r="J12" s="3"/>
      <c r="K12" s="3"/>
      <c r="L12" s="3"/>
      <c r="M12" s="3"/>
    </row>
    <row r="13" spans="1:13">
      <c r="B13" s="5" t="s">
        <v>56</v>
      </c>
      <c r="C13" s="6"/>
      <c r="D13" s="6"/>
      <c r="E13" s="6"/>
      <c r="F13" s="6"/>
      <c r="H13" s="5"/>
      <c r="I13" s="3"/>
      <c r="J13" s="3"/>
      <c r="K13" s="3"/>
      <c r="L13" s="3"/>
      <c r="M13" s="3"/>
    </row>
    <row r="14" spans="1:13">
      <c r="B14" s="5" t="s">
        <v>56</v>
      </c>
      <c r="C14" s="6"/>
      <c r="D14" s="6"/>
      <c r="E14" s="6"/>
      <c r="F14" s="6"/>
      <c r="H14" s="5"/>
      <c r="I14" s="3"/>
      <c r="J14" s="3"/>
      <c r="K14" s="3"/>
      <c r="L14" s="3"/>
      <c r="M14" s="3"/>
    </row>
    <row r="15" spans="1:13">
      <c r="B15" s="5" t="s">
        <v>56</v>
      </c>
      <c r="C15" s="6"/>
      <c r="D15" s="6"/>
      <c r="E15" s="6"/>
      <c r="F15" s="6"/>
      <c r="H15" s="5"/>
      <c r="I15" s="3"/>
      <c r="J15" s="3"/>
      <c r="K15" s="3"/>
      <c r="L15" s="3"/>
      <c r="M15" s="3"/>
    </row>
    <row r="16" spans="1:13">
      <c r="B16" s="5" t="s">
        <v>56</v>
      </c>
      <c r="C16" s="6"/>
      <c r="D16" s="6"/>
      <c r="E16" s="6"/>
      <c r="F16" s="6"/>
      <c r="H16" s="5"/>
      <c r="I16" s="3"/>
      <c r="J16" s="3"/>
      <c r="K16" s="3"/>
      <c r="L16" s="3"/>
      <c r="M16" s="3"/>
    </row>
    <row r="17" spans="2:13">
      <c r="B17" s="5" t="s">
        <v>56</v>
      </c>
      <c r="C17" s="6"/>
      <c r="D17" s="6"/>
      <c r="E17" s="6"/>
      <c r="F17" s="6"/>
      <c r="H17" s="5"/>
      <c r="I17" s="3"/>
      <c r="J17" s="3"/>
      <c r="K17" s="3"/>
      <c r="L17" s="3"/>
      <c r="M17" s="3"/>
    </row>
    <row r="18" spans="2:13">
      <c r="B18" s="5" t="s">
        <v>56</v>
      </c>
      <c r="C18" s="6"/>
      <c r="D18" s="6"/>
      <c r="E18" s="6"/>
      <c r="F18" s="6"/>
      <c r="H18" s="5"/>
      <c r="I18" s="3"/>
      <c r="J18" s="3"/>
      <c r="K18" s="3"/>
      <c r="L18" s="3"/>
      <c r="M18" s="3"/>
    </row>
    <row r="19" spans="2:13">
      <c r="B19" s="5" t="s">
        <v>56</v>
      </c>
      <c r="C19" s="6"/>
      <c r="D19" s="6"/>
      <c r="E19" s="6"/>
      <c r="F19" s="6"/>
      <c r="H19" s="5"/>
      <c r="I19" s="3"/>
      <c r="J19" s="3"/>
      <c r="K19" s="3"/>
      <c r="L19" s="3"/>
      <c r="M19" s="3"/>
    </row>
    <row r="20" spans="2:13">
      <c r="B20" s="5" t="s">
        <v>56</v>
      </c>
      <c r="C20" s="6"/>
      <c r="D20" s="6"/>
      <c r="E20" s="6"/>
      <c r="F20" s="6"/>
      <c r="H20" s="5"/>
      <c r="I20" s="3"/>
      <c r="J20" s="3"/>
      <c r="K20" s="3"/>
      <c r="L20" s="3"/>
      <c r="M20" s="3"/>
    </row>
    <row r="21" spans="2:13">
      <c r="B21" s="5" t="s">
        <v>56</v>
      </c>
      <c r="C21" s="6"/>
      <c r="D21" s="6"/>
      <c r="E21" s="6"/>
      <c r="F21" s="6"/>
      <c r="H21" s="5"/>
      <c r="I21" s="3"/>
      <c r="J21" s="3"/>
      <c r="K21" s="3"/>
      <c r="L21" s="3"/>
      <c r="M21" s="3"/>
    </row>
    <row r="22" spans="2:13">
      <c r="B22" s="5" t="s">
        <v>56</v>
      </c>
      <c r="C22" s="6"/>
      <c r="D22" s="6"/>
      <c r="E22" s="6"/>
      <c r="F22" s="6"/>
      <c r="H22" s="5"/>
      <c r="I22" s="3"/>
      <c r="J22" s="3"/>
      <c r="K22" s="3"/>
      <c r="L22" s="3"/>
      <c r="M22" s="3"/>
    </row>
    <row r="23" spans="2:13">
      <c r="B23" s="5" t="s">
        <v>56</v>
      </c>
      <c r="C23" s="6"/>
      <c r="D23" s="6"/>
      <c r="E23" s="6"/>
      <c r="F23" s="6"/>
      <c r="H23" s="5"/>
      <c r="I23" s="3"/>
      <c r="J23" s="3"/>
      <c r="K23" s="3"/>
      <c r="L23" s="3"/>
      <c r="M23" s="3"/>
    </row>
    <row r="24" spans="2:13">
      <c r="B24" s="5" t="s">
        <v>56</v>
      </c>
      <c r="C24" s="6"/>
      <c r="D24" s="6"/>
      <c r="E24" s="6"/>
      <c r="F24" s="6"/>
      <c r="H24" s="5"/>
      <c r="I24" s="3"/>
      <c r="J24" s="3"/>
      <c r="K24" s="3"/>
      <c r="L24" s="3"/>
      <c r="M24" s="3"/>
    </row>
    <row r="25" spans="2:13">
      <c r="B25" s="5" t="s">
        <v>56</v>
      </c>
      <c r="C25" s="6"/>
      <c r="D25" s="6"/>
      <c r="E25" s="6"/>
      <c r="F25" s="6"/>
      <c r="H25" s="5"/>
      <c r="I25" s="3"/>
      <c r="J25" s="3"/>
      <c r="K25" s="3"/>
      <c r="L25" s="3"/>
      <c r="M25" s="3"/>
    </row>
    <row r="26" spans="2:13">
      <c r="B26" s="5" t="s">
        <v>56</v>
      </c>
      <c r="C26" s="6"/>
      <c r="D26" s="6"/>
      <c r="E26" s="6"/>
      <c r="F26" s="6"/>
      <c r="H26" s="5"/>
      <c r="I26" s="3"/>
      <c r="J26" s="3"/>
      <c r="K26" s="3"/>
      <c r="L26" s="3"/>
      <c r="M26" s="3"/>
    </row>
    <row r="27" spans="2:13">
      <c r="B27" s="5" t="s">
        <v>56</v>
      </c>
      <c r="C27" s="6"/>
      <c r="D27" s="6"/>
      <c r="E27" s="6"/>
      <c r="F27" s="6"/>
      <c r="H27" s="5"/>
      <c r="I27" s="3"/>
      <c r="J27" s="3"/>
      <c r="K27" s="3"/>
      <c r="L27" s="3"/>
      <c r="M27" s="3"/>
    </row>
    <row r="28" spans="2:13">
      <c r="B28" s="5" t="s">
        <v>56</v>
      </c>
      <c r="C28" s="6"/>
      <c r="D28" s="6"/>
      <c r="E28" s="6"/>
      <c r="F28" s="6"/>
      <c r="H28" s="5"/>
      <c r="I28" s="3"/>
      <c r="J28" s="3"/>
      <c r="K28" s="3"/>
      <c r="L28" s="3"/>
      <c r="M28" s="3"/>
    </row>
    <row r="29" spans="2:13">
      <c r="B29" s="5" t="s">
        <v>56</v>
      </c>
      <c r="C29" s="6"/>
      <c r="D29" s="6"/>
      <c r="E29" s="6"/>
      <c r="F29" s="6"/>
      <c r="H29" s="5"/>
      <c r="I29" s="3"/>
      <c r="J29" s="3"/>
      <c r="K29" s="3"/>
      <c r="L29" s="3"/>
      <c r="M29" s="3"/>
    </row>
    <row r="30" spans="2:13">
      <c r="B30" s="5" t="s">
        <v>56</v>
      </c>
      <c r="C30" s="6"/>
      <c r="D30" s="6"/>
      <c r="E30" s="6"/>
      <c r="F30" s="6"/>
      <c r="H30" s="5"/>
      <c r="I30" s="3"/>
      <c r="J30" s="3"/>
      <c r="K30" s="3"/>
      <c r="L30" s="3"/>
      <c r="M30" s="3"/>
    </row>
    <row r="31" spans="2:13">
      <c r="C31" s="6"/>
      <c r="D31" s="6"/>
      <c r="E31" s="6"/>
      <c r="F31" s="6"/>
      <c r="H31" s="5"/>
      <c r="I31" s="3"/>
      <c r="J31" s="3"/>
      <c r="K31" s="3"/>
      <c r="L31" s="3"/>
      <c r="M31" s="3"/>
    </row>
    <row r="32" spans="2:13">
      <c r="C32" s="6"/>
      <c r="D32" s="6"/>
      <c r="E32" s="6"/>
      <c r="F32" s="6"/>
      <c r="H32" s="5"/>
      <c r="I32" s="3"/>
      <c r="J32" s="3"/>
      <c r="K32" s="3"/>
      <c r="L32" s="3"/>
      <c r="M32" s="3"/>
    </row>
    <row r="33" spans="3:13">
      <c r="C33" s="6"/>
      <c r="D33" s="6"/>
      <c r="E33" s="6"/>
      <c r="F33" s="6"/>
      <c r="H33" s="5"/>
      <c r="I33" s="3"/>
      <c r="J33" s="3"/>
      <c r="K33" s="3"/>
      <c r="L33" s="3"/>
      <c r="M33" s="3"/>
    </row>
    <row r="34" spans="3:13">
      <c r="C34" s="6"/>
      <c r="D34" s="6"/>
      <c r="E34" s="6"/>
      <c r="F34" s="6"/>
      <c r="H34" s="5"/>
      <c r="I34" s="3"/>
      <c r="J34" s="3"/>
      <c r="K34" s="3"/>
      <c r="L34" s="3"/>
      <c r="M34" s="3"/>
    </row>
    <row r="35" spans="3:13">
      <c r="C35" s="6"/>
      <c r="D35" s="6"/>
      <c r="E35" s="6"/>
      <c r="F35" s="6"/>
      <c r="H35" s="5"/>
      <c r="I35" s="3"/>
      <c r="J35" s="3"/>
      <c r="K35" s="3"/>
      <c r="L35" s="3"/>
      <c r="M35" s="3"/>
    </row>
    <row r="36" spans="3:13">
      <c r="C36" s="6"/>
      <c r="D36" s="6"/>
      <c r="E36" s="6"/>
      <c r="F36" s="6"/>
      <c r="H36" s="5"/>
      <c r="I36" s="3"/>
      <c r="J36" s="3"/>
      <c r="K36" s="3"/>
      <c r="L36" s="3"/>
      <c r="M36" s="3"/>
    </row>
    <row r="37" spans="3:13">
      <c r="C37" s="6"/>
      <c r="D37" s="6"/>
      <c r="E37" s="6"/>
      <c r="F37" s="6"/>
      <c r="H37" s="5"/>
      <c r="I37" s="3"/>
      <c r="J37" s="3"/>
      <c r="K37" s="3"/>
      <c r="L37" s="3"/>
      <c r="M37" s="3"/>
    </row>
    <row r="38" spans="3:13">
      <c r="C38" s="6"/>
      <c r="D38" s="6"/>
      <c r="E38" s="6"/>
      <c r="F38" s="6"/>
      <c r="H38" s="5"/>
      <c r="I38" s="3"/>
      <c r="J38" s="3"/>
      <c r="K38" s="3"/>
      <c r="L38" s="3"/>
      <c r="M38" s="3"/>
    </row>
    <row r="39" spans="3:13">
      <c r="C39" s="6"/>
      <c r="D39" s="6"/>
      <c r="E39" s="6"/>
      <c r="F39" s="6"/>
      <c r="H39" s="5"/>
      <c r="I39" s="3"/>
      <c r="J39" s="3"/>
      <c r="K39" s="3"/>
      <c r="L39" s="3"/>
      <c r="M39" s="3"/>
    </row>
    <row r="40" spans="3:13">
      <c r="C40" s="6"/>
      <c r="D40" s="6"/>
      <c r="E40" s="6"/>
      <c r="F40" s="6"/>
      <c r="H40" s="5"/>
      <c r="I40" s="3"/>
      <c r="J40" s="3"/>
      <c r="K40" s="3"/>
      <c r="L40" s="3"/>
      <c r="M40" s="3"/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4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20.83203125" style="5" customWidth="1"/>
    <col min="3" max="3" width="27.6640625" style="5" bestFit="1" customWidth="1"/>
    <col min="4" max="4" width="21.5" style="5" bestFit="1" customWidth="1"/>
    <col min="5" max="5" width="10.5" style="5" bestFit="1" customWidth="1"/>
    <col min="6" max="6" width="31.1640625" style="5" bestFit="1" customWidth="1"/>
    <col min="7" max="14" width="5.5" style="6" customWidth="1"/>
    <col min="15" max="15" width="7.83203125" style="6" bestFit="1" customWidth="1"/>
    <col min="16" max="16" width="7.5" style="6" bestFit="1" customWidth="1"/>
    <col min="17" max="17" width="15.5" style="5" bestFit="1" customWidth="1"/>
    <col min="18" max="16384" width="9.1640625" style="3"/>
  </cols>
  <sheetData>
    <row r="1" spans="1:17" s="2" customFormat="1" ht="29" customHeight="1">
      <c r="A1" s="36" t="s">
        <v>198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9"/>
    </row>
    <row r="2" spans="1:17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3"/>
    </row>
    <row r="3" spans="1:17" s="1" customFormat="1" ht="12.75" customHeight="1">
      <c r="A3" s="44" t="s">
        <v>226</v>
      </c>
      <c r="B3" s="32" t="s">
        <v>0</v>
      </c>
      <c r="C3" s="46" t="s">
        <v>227</v>
      </c>
      <c r="D3" s="46" t="s">
        <v>6</v>
      </c>
      <c r="E3" s="34" t="s">
        <v>228</v>
      </c>
      <c r="F3" s="34" t="s">
        <v>5</v>
      </c>
      <c r="G3" s="34" t="s">
        <v>224</v>
      </c>
      <c r="H3" s="34"/>
      <c r="I3" s="34"/>
      <c r="J3" s="34"/>
      <c r="K3" s="34" t="s">
        <v>225</v>
      </c>
      <c r="L3" s="34"/>
      <c r="M3" s="34"/>
      <c r="N3" s="34"/>
      <c r="O3" s="34" t="s">
        <v>1</v>
      </c>
      <c r="P3" s="34" t="s">
        <v>3</v>
      </c>
      <c r="Q3" s="47" t="s">
        <v>2</v>
      </c>
    </row>
    <row r="4" spans="1:17" s="1" customFormat="1" ht="21" customHeight="1" thickBot="1">
      <c r="A4" s="45"/>
      <c r="B4" s="33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5"/>
      <c r="P4" s="35"/>
      <c r="Q4" s="48"/>
    </row>
    <row r="5" spans="1:17" ht="16">
      <c r="A5" s="29" t="s">
        <v>44</v>
      </c>
      <c r="B5" s="29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7">
      <c r="A6" s="12" t="s">
        <v>55</v>
      </c>
      <c r="B6" s="11" t="s">
        <v>190</v>
      </c>
      <c r="C6" s="11" t="s">
        <v>201</v>
      </c>
      <c r="D6" s="11" t="s">
        <v>191</v>
      </c>
      <c r="E6" s="11" t="s">
        <v>232</v>
      </c>
      <c r="F6" s="11" t="s">
        <v>192</v>
      </c>
      <c r="G6" s="15" t="s">
        <v>85</v>
      </c>
      <c r="H6" s="15" t="s">
        <v>86</v>
      </c>
      <c r="I6" s="15" t="s">
        <v>87</v>
      </c>
      <c r="J6" s="12"/>
      <c r="K6" s="16" t="s">
        <v>95</v>
      </c>
      <c r="L6" s="15" t="s">
        <v>85</v>
      </c>
      <c r="M6" s="15" t="s">
        <v>86</v>
      </c>
      <c r="N6" s="12"/>
      <c r="O6" s="12" t="str">
        <f>"135,0"</f>
        <v>135,0</v>
      </c>
      <c r="P6" s="27" t="str">
        <f>"84,8610"</f>
        <v>84,8610</v>
      </c>
      <c r="Q6" s="11"/>
    </row>
    <row r="7" spans="1:17">
      <c r="A7" s="14" t="s">
        <v>135</v>
      </c>
      <c r="B7" s="13" t="s">
        <v>193</v>
      </c>
      <c r="C7" s="13" t="s">
        <v>202</v>
      </c>
      <c r="D7" s="13" t="s">
        <v>194</v>
      </c>
      <c r="E7" s="13" t="s">
        <v>232</v>
      </c>
      <c r="F7" s="13" t="s">
        <v>192</v>
      </c>
      <c r="G7" s="17" t="s">
        <v>85</v>
      </c>
      <c r="H7" s="17" t="s">
        <v>86</v>
      </c>
      <c r="I7" s="17" t="s">
        <v>174</v>
      </c>
      <c r="J7" s="14"/>
      <c r="K7" s="17" t="s">
        <v>95</v>
      </c>
      <c r="L7" s="17" t="s">
        <v>142</v>
      </c>
      <c r="M7" s="17" t="s">
        <v>174</v>
      </c>
      <c r="N7" s="14"/>
      <c r="O7" s="14" t="str">
        <f>"135,0"</f>
        <v>135,0</v>
      </c>
      <c r="P7" s="28" t="str">
        <f>"84,6248"</f>
        <v>84,6248</v>
      </c>
      <c r="Q7" s="26"/>
    </row>
    <row r="8" spans="1:17">
      <c r="B8" s="5" t="s">
        <v>56</v>
      </c>
    </row>
    <row r="9" spans="1:17">
      <c r="B9" s="5" t="s">
        <v>56</v>
      </c>
      <c r="C9" s="6"/>
      <c r="D9" s="6"/>
      <c r="E9" s="6"/>
      <c r="F9" s="6"/>
      <c r="L9" s="5"/>
      <c r="M9" s="3"/>
      <c r="N9" s="3"/>
      <c r="O9" s="3"/>
      <c r="P9" s="3"/>
      <c r="Q9" s="3"/>
    </row>
    <row r="10" spans="1:17">
      <c r="B10" s="5" t="s">
        <v>56</v>
      </c>
      <c r="C10" s="6"/>
      <c r="D10" s="6"/>
      <c r="E10" s="6"/>
      <c r="F10" s="6"/>
      <c r="L10" s="5"/>
      <c r="M10" s="3"/>
      <c r="N10" s="3"/>
      <c r="O10" s="3"/>
      <c r="P10" s="3"/>
      <c r="Q10" s="3"/>
    </row>
    <row r="11" spans="1:17">
      <c r="B11" s="5" t="s">
        <v>56</v>
      </c>
      <c r="C11" s="6"/>
      <c r="D11" s="6"/>
      <c r="E11" s="6"/>
      <c r="F11" s="6"/>
      <c r="L11" s="5"/>
      <c r="M11" s="3"/>
      <c r="N11" s="3"/>
      <c r="O11" s="3"/>
      <c r="P11" s="3"/>
      <c r="Q11" s="3"/>
    </row>
    <row r="12" spans="1:17">
      <c r="B12" s="5" t="s">
        <v>56</v>
      </c>
      <c r="C12" s="6"/>
      <c r="D12" s="6"/>
      <c r="E12" s="6"/>
      <c r="F12" s="6"/>
      <c r="L12" s="5"/>
      <c r="M12" s="3"/>
      <c r="N12" s="3"/>
      <c r="O12" s="3"/>
      <c r="P12" s="3"/>
      <c r="Q12" s="3"/>
    </row>
    <row r="13" spans="1:17">
      <c r="B13" s="5" t="s">
        <v>56</v>
      </c>
      <c r="C13" s="6"/>
      <c r="D13" s="6"/>
      <c r="E13" s="6"/>
      <c r="F13" s="6"/>
      <c r="L13" s="5"/>
      <c r="M13" s="3"/>
      <c r="N13" s="3"/>
      <c r="O13" s="3"/>
      <c r="P13" s="3"/>
      <c r="Q13" s="3"/>
    </row>
    <row r="14" spans="1:17">
      <c r="B14" s="5" t="s">
        <v>56</v>
      </c>
      <c r="C14" s="6"/>
      <c r="D14" s="6"/>
      <c r="E14" s="6"/>
      <c r="F14" s="6"/>
      <c r="L14" s="5"/>
      <c r="M14" s="3"/>
      <c r="N14" s="3"/>
      <c r="O14" s="3"/>
      <c r="P14" s="3"/>
      <c r="Q14" s="3"/>
    </row>
    <row r="15" spans="1:17">
      <c r="B15" s="5" t="s">
        <v>56</v>
      </c>
      <c r="C15" s="6"/>
      <c r="D15" s="6"/>
      <c r="E15" s="6"/>
      <c r="F15" s="6"/>
      <c r="L15" s="5"/>
      <c r="M15" s="3"/>
      <c r="N15" s="3"/>
      <c r="O15" s="3"/>
      <c r="P15" s="3"/>
      <c r="Q15" s="3"/>
    </row>
    <row r="16" spans="1:17">
      <c r="B16" s="5" t="s">
        <v>56</v>
      </c>
      <c r="C16" s="6"/>
      <c r="D16" s="6"/>
      <c r="E16" s="6"/>
      <c r="F16" s="6"/>
      <c r="L16" s="5"/>
      <c r="M16" s="3"/>
      <c r="N16" s="3"/>
      <c r="O16" s="3"/>
      <c r="P16" s="3"/>
      <c r="Q16" s="3"/>
    </row>
    <row r="17" spans="2:17">
      <c r="B17" s="5" t="s">
        <v>56</v>
      </c>
      <c r="C17" s="6"/>
      <c r="D17" s="6"/>
      <c r="E17" s="6"/>
      <c r="F17" s="6"/>
      <c r="L17" s="5"/>
      <c r="M17" s="3"/>
      <c r="N17" s="3"/>
      <c r="O17" s="3"/>
      <c r="P17" s="3"/>
      <c r="Q17" s="3"/>
    </row>
    <row r="18" spans="2:17">
      <c r="B18" s="5" t="s">
        <v>56</v>
      </c>
      <c r="C18" s="6"/>
      <c r="D18" s="6"/>
      <c r="E18" s="6"/>
      <c r="F18" s="6"/>
      <c r="L18" s="5"/>
      <c r="M18" s="3"/>
      <c r="N18" s="3"/>
      <c r="O18" s="3"/>
      <c r="P18" s="3"/>
      <c r="Q18" s="3"/>
    </row>
    <row r="19" spans="2:17">
      <c r="B19" s="5" t="s">
        <v>56</v>
      </c>
      <c r="C19" s="6"/>
      <c r="D19" s="6"/>
      <c r="E19" s="6"/>
      <c r="F19" s="6"/>
      <c r="L19" s="5"/>
      <c r="M19" s="3"/>
      <c r="N19" s="3"/>
      <c r="O19" s="3"/>
      <c r="P19" s="3"/>
      <c r="Q19" s="3"/>
    </row>
    <row r="20" spans="2:17">
      <c r="B20" s="5" t="s">
        <v>56</v>
      </c>
      <c r="C20" s="6"/>
      <c r="D20" s="6"/>
      <c r="E20" s="6"/>
      <c r="F20" s="6"/>
      <c r="L20" s="5"/>
      <c r="M20" s="3"/>
      <c r="N20" s="3"/>
      <c r="O20" s="3"/>
      <c r="P20" s="3"/>
      <c r="Q20" s="3"/>
    </row>
    <row r="21" spans="2:17">
      <c r="B21" s="5" t="s">
        <v>56</v>
      </c>
      <c r="C21" s="6"/>
      <c r="D21" s="6"/>
      <c r="E21" s="6"/>
      <c r="F21" s="6"/>
      <c r="L21" s="5"/>
      <c r="M21" s="3"/>
      <c r="N21" s="3"/>
      <c r="O21" s="3"/>
      <c r="P21" s="3"/>
      <c r="Q21" s="3"/>
    </row>
    <row r="22" spans="2:17">
      <c r="B22" s="5" t="s">
        <v>56</v>
      </c>
      <c r="C22" s="6"/>
      <c r="D22" s="6"/>
      <c r="E22" s="6"/>
      <c r="F22" s="6"/>
      <c r="L22" s="5"/>
      <c r="M22" s="3"/>
      <c r="N22" s="3"/>
      <c r="O22" s="3"/>
      <c r="P22" s="3"/>
      <c r="Q22" s="3"/>
    </row>
    <row r="23" spans="2:17">
      <c r="B23" s="5" t="s">
        <v>56</v>
      </c>
      <c r="C23" s="6"/>
      <c r="D23" s="6"/>
      <c r="E23" s="6"/>
      <c r="F23" s="6"/>
      <c r="L23" s="5"/>
      <c r="M23" s="3"/>
      <c r="N23" s="3"/>
      <c r="O23" s="3"/>
      <c r="P23" s="3"/>
      <c r="Q23" s="3"/>
    </row>
    <row r="24" spans="2:17">
      <c r="C24" s="6"/>
      <c r="D24" s="6"/>
      <c r="E24" s="6"/>
      <c r="F24" s="6"/>
      <c r="L24" s="5"/>
      <c r="M24" s="3"/>
      <c r="N24" s="3"/>
      <c r="O24" s="3"/>
      <c r="P24" s="3"/>
      <c r="Q24" s="3"/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3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7.332031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30.5" style="5" bestFit="1" customWidth="1"/>
    <col min="7" max="10" width="5.5" style="6" customWidth="1"/>
    <col min="11" max="11" width="10.5" style="6" bestFit="1" customWidth="1"/>
    <col min="12" max="12" width="7.5" style="6" bestFit="1" customWidth="1"/>
    <col min="13" max="13" width="20" style="5" customWidth="1"/>
    <col min="14" max="16384" width="9.1640625" style="3"/>
  </cols>
  <sheetData>
    <row r="1" spans="1:13" s="2" customFormat="1" ht="29" customHeight="1">
      <c r="A1" s="36" t="s">
        <v>200</v>
      </c>
      <c r="B1" s="37"/>
      <c r="C1" s="38"/>
      <c r="D1" s="38"/>
      <c r="E1" s="38"/>
      <c r="F1" s="38"/>
      <c r="G1" s="38"/>
      <c r="H1" s="38"/>
      <c r="I1" s="38"/>
      <c r="J1" s="38"/>
      <c r="K1" s="38"/>
      <c r="L1" s="38"/>
      <c r="M1" s="39"/>
    </row>
    <row r="2" spans="1:13" s="2" customFormat="1" ht="62" customHeight="1" thickBot="1">
      <c r="A2" s="40"/>
      <c r="B2" s="41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s="1" customFormat="1" ht="12.75" customHeight="1">
      <c r="A3" s="44" t="s">
        <v>226</v>
      </c>
      <c r="B3" s="32" t="s">
        <v>0</v>
      </c>
      <c r="C3" s="46" t="s">
        <v>227</v>
      </c>
      <c r="D3" s="46" t="s">
        <v>6</v>
      </c>
      <c r="E3" s="34" t="s">
        <v>228</v>
      </c>
      <c r="F3" s="34" t="s">
        <v>5</v>
      </c>
      <c r="G3" s="34" t="s">
        <v>224</v>
      </c>
      <c r="H3" s="34"/>
      <c r="I3" s="34"/>
      <c r="J3" s="34"/>
      <c r="K3" s="34" t="s">
        <v>134</v>
      </c>
      <c r="L3" s="34" t="s">
        <v>3</v>
      </c>
      <c r="M3" s="47" t="s">
        <v>2</v>
      </c>
    </row>
    <row r="4" spans="1:13" s="1" customFormat="1" ht="21" customHeight="1" thickBot="1">
      <c r="A4" s="45"/>
      <c r="B4" s="33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35"/>
      <c r="L4" s="35"/>
      <c r="M4" s="48"/>
    </row>
    <row r="5" spans="1:13" ht="16">
      <c r="A5" s="29" t="s">
        <v>33</v>
      </c>
      <c r="B5" s="29"/>
      <c r="C5" s="30"/>
      <c r="D5" s="30"/>
      <c r="E5" s="30"/>
      <c r="F5" s="30"/>
      <c r="G5" s="30"/>
      <c r="H5" s="30"/>
      <c r="I5" s="30"/>
      <c r="J5" s="30"/>
    </row>
    <row r="6" spans="1:13">
      <c r="A6" s="8" t="s">
        <v>55</v>
      </c>
      <c r="B6" s="7" t="s">
        <v>178</v>
      </c>
      <c r="C6" s="7" t="s">
        <v>179</v>
      </c>
      <c r="D6" s="7" t="s">
        <v>180</v>
      </c>
      <c r="E6" s="7" t="s">
        <v>229</v>
      </c>
      <c r="F6" s="7" t="s">
        <v>14</v>
      </c>
      <c r="G6" s="9" t="s">
        <v>181</v>
      </c>
      <c r="H6" s="10" t="s">
        <v>181</v>
      </c>
      <c r="I6" s="8"/>
      <c r="J6" s="8"/>
      <c r="K6" s="8" t="str">
        <f>"77,5"</f>
        <v>77,5</v>
      </c>
      <c r="L6" s="8" t="str">
        <f>"51,0686"</f>
        <v>51,0686</v>
      </c>
      <c r="M6" s="7" t="s">
        <v>182</v>
      </c>
    </row>
    <row r="7" spans="1:13">
      <c r="B7" s="5" t="s">
        <v>56</v>
      </c>
    </row>
    <row r="8" spans="1:13">
      <c r="B8" s="5" t="s">
        <v>56</v>
      </c>
      <c r="C8" s="6"/>
      <c r="D8" s="6"/>
      <c r="E8" s="6"/>
      <c r="F8" s="6"/>
      <c r="H8" s="5"/>
      <c r="I8" s="3"/>
      <c r="J8" s="3"/>
      <c r="K8" s="3"/>
      <c r="L8" s="3"/>
      <c r="M8" s="3"/>
    </row>
    <row r="9" spans="1:13">
      <c r="B9" s="5" t="s">
        <v>56</v>
      </c>
      <c r="C9" s="6"/>
      <c r="D9" s="6"/>
      <c r="E9" s="6"/>
      <c r="F9" s="6"/>
      <c r="H9" s="5"/>
      <c r="I9" s="3"/>
      <c r="J9" s="3"/>
      <c r="K9" s="3"/>
      <c r="L9" s="3"/>
      <c r="M9" s="3"/>
    </row>
    <row r="10" spans="1:13">
      <c r="B10" s="5" t="s">
        <v>56</v>
      </c>
      <c r="C10" s="6"/>
      <c r="D10" s="6"/>
      <c r="E10" s="6"/>
      <c r="F10" s="6"/>
      <c r="H10" s="5"/>
      <c r="I10" s="3"/>
      <c r="J10" s="3"/>
      <c r="K10" s="3"/>
      <c r="L10" s="3"/>
      <c r="M10" s="3"/>
    </row>
    <row r="11" spans="1:13">
      <c r="B11" s="5" t="s">
        <v>56</v>
      </c>
      <c r="C11" s="6"/>
      <c r="D11" s="6"/>
      <c r="E11" s="6"/>
      <c r="F11" s="6"/>
      <c r="H11" s="5"/>
      <c r="I11" s="3"/>
      <c r="J11" s="3"/>
      <c r="K11" s="3"/>
      <c r="L11" s="3"/>
      <c r="M11" s="3"/>
    </row>
    <row r="12" spans="1:13">
      <c r="B12" s="5" t="s">
        <v>56</v>
      </c>
      <c r="C12" s="6"/>
      <c r="D12" s="6"/>
      <c r="E12" s="6"/>
      <c r="F12" s="6"/>
      <c r="H12" s="5"/>
      <c r="I12" s="3"/>
      <c r="J12" s="3"/>
      <c r="K12" s="3"/>
      <c r="L12" s="3"/>
      <c r="M12" s="3"/>
    </row>
    <row r="13" spans="1:13">
      <c r="B13" s="5" t="s">
        <v>56</v>
      </c>
      <c r="C13" s="6"/>
      <c r="D13" s="6"/>
      <c r="E13" s="6"/>
      <c r="F13" s="6"/>
      <c r="H13" s="5"/>
      <c r="I13" s="3"/>
      <c r="J13" s="3"/>
      <c r="K13" s="3"/>
      <c r="L13" s="3"/>
      <c r="M13" s="3"/>
    </row>
    <row r="14" spans="1:13">
      <c r="B14" s="5" t="s">
        <v>56</v>
      </c>
      <c r="C14" s="6"/>
      <c r="D14" s="6"/>
      <c r="E14" s="6"/>
      <c r="F14" s="6"/>
      <c r="H14" s="5"/>
      <c r="I14" s="3"/>
      <c r="J14" s="3"/>
      <c r="K14" s="3"/>
      <c r="L14" s="3"/>
      <c r="M14" s="3"/>
    </row>
    <row r="15" spans="1:13">
      <c r="B15" s="5" t="s">
        <v>56</v>
      </c>
      <c r="C15" s="6"/>
      <c r="D15" s="6"/>
      <c r="E15" s="6"/>
      <c r="F15" s="6"/>
      <c r="H15" s="5"/>
      <c r="I15" s="3"/>
      <c r="J15" s="3"/>
      <c r="K15" s="3"/>
      <c r="L15" s="3"/>
      <c r="M15" s="3"/>
    </row>
    <row r="16" spans="1:13">
      <c r="B16" s="5" t="s">
        <v>56</v>
      </c>
      <c r="C16" s="6"/>
      <c r="D16" s="6"/>
      <c r="E16" s="6"/>
      <c r="F16" s="6"/>
      <c r="H16" s="5"/>
      <c r="I16" s="3"/>
      <c r="J16" s="3"/>
      <c r="K16" s="3"/>
      <c r="L16" s="3"/>
      <c r="M16" s="3"/>
    </row>
    <row r="17" spans="2:13">
      <c r="B17" s="5" t="s">
        <v>56</v>
      </c>
      <c r="C17" s="6"/>
      <c r="D17" s="6"/>
      <c r="E17" s="6"/>
      <c r="F17" s="6"/>
      <c r="H17" s="5"/>
      <c r="I17" s="3"/>
      <c r="J17" s="3"/>
      <c r="K17" s="3"/>
      <c r="L17" s="3"/>
      <c r="M17" s="3"/>
    </row>
    <row r="18" spans="2:13">
      <c r="B18" s="5" t="s">
        <v>56</v>
      </c>
      <c r="C18" s="6"/>
      <c r="D18" s="6"/>
      <c r="E18" s="6"/>
      <c r="F18" s="6"/>
      <c r="H18" s="5"/>
      <c r="I18" s="3"/>
      <c r="J18" s="3"/>
      <c r="K18" s="3"/>
      <c r="L18" s="3"/>
      <c r="M18" s="3"/>
    </row>
    <row r="19" spans="2:13">
      <c r="B19" s="5" t="s">
        <v>56</v>
      </c>
      <c r="C19" s="6"/>
      <c r="D19" s="6"/>
      <c r="E19" s="6"/>
      <c r="F19" s="6"/>
      <c r="H19" s="5"/>
      <c r="I19" s="3"/>
      <c r="J19" s="3"/>
      <c r="K19" s="3"/>
      <c r="L19" s="3"/>
      <c r="M19" s="3"/>
    </row>
    <row r="20" spans="2:13">
      <c r="B20" s="5" t="s">
        <v>56</v>
      </c>
      <c r="C20" s="6"/>
      <c r="D20" s="6"/>
      <c r="E20" s="6"/>
      <c r="F20" s="6"/>
      <c r="H20" s="5"/>
      <c r="I20" s="3"/>
      <c r="J20" s="3"/>
      <c r="K20" s="3"/>
      <c r="L20" s="3"/>
      <c r="M20" s="3"/>
    </row>
    <row r="21" spans="2:13">
      <c r="B21" s="5" t="s">
        <v>56</v>
      </c>
      <c r="C21" s="6"/>
      <c r="D21" s="6"/>
      <c r="E21" s="6"/>
      <c r="F21" s="6"/>
      <c r="H21" s="5"/>
      <c r="I21" s="3"/>
      <c r="J21" s="3"/>
      <c r="K21" s="3"/>
      <c r="L21" s="3"/>
      <c r="M21" s="3"/>
    </row>
    <row r="22" spans="2:13">
      <c r="C22" s="6"/>
      <c r="D22" s="6"/>
      <c r="E22" s="6"/>
      <c r="F22" s="6"/>
      <c r="H22" s="5"/>
      <c r="I22" s="3"/>
      <c r="J22" s="3"/>
      <c r="K22" s="3"/>
      <c r="L22" s="3"/>
      <c r="M22" s="3"/>
    </row>
    <row r="23" spans="2:13">
      <c r="C23" s="6"/>
      <c r="D23" s="6"/>
      <c r="E23" s="6"/>
      <c r="F23" s="6"/>
      <c r="H23" s="5"/>
      <c r="I23" s="3"/>
      <c r="J23" s="3"/>
      <c r="K23" s="3"/>
      <c r="L23" s="3"/>
      <c r="M23" s="3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GPA ПЛ без экипировки ДК</vt:lpstr>
      <vt:lpstr>GPA ПЛ без экипировки</vt:lpstr>
      <vt:lpstr>GPA ПЛ в бинтах</vt:lpstr>
      <vt:lpstr>GPA Присед без экипировки ДК</vt:lpstr>
      <vt:lpstr>GPA Жим без экипировки ДК</vt:lpstr>
      <vt:lpstr>GPA Жим без экипировки</vt:lpstr>
      <vt:lpstr>GPA Тяга без экипировки ДК</vt:lpstr>
      <vt:lpstr>СПР Пауэрспорт ДК</vt:lpstr>
      <vt:lpstr>СПР Жим стоя ДК</vt:lpstr>
      <vt:lpstr>СПР Подъем на бицепс ДК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2021-11-17T13:17:41Z</dcterms:modified>
</cp:coreProperties>
</file>